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mc:AlternateContent xmlns:mc="http://schemas.openxmlformats.org/markup-compatibility/2006">
    <mc:Choice Requires="x15">
      <x15ac:absPath xmlns:x15ac="http://schemas.microsoft.com/office/spreadsheetml/2010/11/ac" url="Y:\"/>
    </mc:Choice>
  </mc:AlternateContent>
  <xr:revisionPtr revIDLastSave="0" documentId="13_ncr:1_{2162225E-F08C-486A-A644-8609283A34BC}" xr6:coauthVersionLast="47" xr6:coauthVersionMax="47" xr10:uidLastSave="{00000000-0000-0000-0000-000000000000}"/>
  <workbookProtection workbookAlgorithmName="SHA-512" workbookHashValue="4IlGiBbTm7KSLkw9kJWCD8yAQUsaAJxafiGKfmZg/qvi7NhTn0GawgxAecli/45Bf4wcA5mXTT5Yfxe5g+gi3Q==" workbookSaltValue="JhVMRJED06x6FG6LkCBgRg==" workbookSpinCount="100000" lockStructure="1"/>
  <bookViews>
    <workbookView xWindow="-110" yWindow="-110" windowWidth="19420" windowHeight="10300" xr2:uid="{00000000-000D-0000-FFFF-FFFF00000000}"/>
  </bookViews>
  <sheets>
    <sheet name="Abholauftrag" sheetId="11" r:id="rId1"/>
    <sheet name="Abfallsammler" sheetId="12" r:id="rId2"/>
  </sheets>
  <definedNames>
    <definedName name="_xlnm._FilterDatabase" localSheetId="1" hidden="1">Abfallsammler!$B$26:$V$42</definedName>
    <definedName name="_xlnm._FilterDatabase" localSheetId="0" hidden="1">Abholauftrag!$B$90:$U$194</definedName>
    <definedName name="_xlnm.Print_Area" localSheetId="1">Abfallsammler!$B$1:$L$22</definedName>
    <definedName name="_xlnm.Print_Area" localSheetId="0">Abholauftrag!$B$1:$L$85</definedName>
    <definedName name="GHS_Platz1">INDIRECT("Abfallsammler!AG" &amp; Abfallsammler!$B$18+46)</definedName>
    <definedName name="GHS_Platz2">INDIRECT("Abfallsammler!AG" &amp; Abfallsammler!$C$18+46)</definedName>
    <definedName name="GHS_Platz3">INDIRECT("Abfallsammler!AG" &amp; Abfallsammler!$E$18+46)</definedName>
    <definedName name="GHS_Platz4">INDIRECT("Abfallsammler!AG" &amp; Abfallsammler!$G$18+46)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7" i="12" l="1"/>
  <c r="H28" i="12"/>
  <c r="H29" i="12"/>
  <c r="H30" i="12"/>
  <c r="N27" i="12"/>
  <c r="N28" i="12"/>
  <c r="N29" i="12"/>
  <c r="N30" i="12"/>
  <c r="H31" i="12"/>
  <c r="N31" i="12"/>
  <c r="H32" i="12"/>
  <c r="N32" i="12"/>
  <c r="H33" i="12"/>
  <c r="N33" i="12"/>
  <c r="H34" i="12"/>
  <c r="N34" i="12"/>
  <c r="H35" i="12"/>
  <c r="N35" i="12"/>
  <c r="H36" i="12"/>
  <c r="N36" i="12"/>
  <c r="H37" i="12"/>
  <c r="N37" i="12"/>
  <c r="H38" i="12"/>
  <c r="N38" i="12"/>
  <c r="H39" i="12"/>
  <c r="N39" i="12"/>
  <c r="H40" i="12"/>
  <c r="N40" i="12"/>
  <c r="H41" i="12"/>
  <c r="N41" i="12"/>
  <c r="H42" i="12"/>
  <c r="N42" i="12"/>
  <c r="H43" i="12"/>
  <c r="N43" i="12"/>
  <c r="H44" i="12"/>
  <c r="N44" i="12"/>
  <c r="H45" i="12"/>
  <c r="N45" i="12"/>
  <c r="H46" i="12"/>
  <c r="N46" i="12"/>
  <c r="H47" i="12"/>
  <c r="N47" i="12"/>
  <c r="H48" i="12"/>
  <c r="N48" i="12"/>
  <c r="H49" i="12"/>
  <c r="N49" i="12"/>
  <c r="J8" i="12"/>
  <c r="J6" i="12"/>
  <c r="J7" i="12"/>
  <c r="J9" i="12"/>
  <c r="J10" i="12"/>
  <c r="J11" i="12"/>
  <c r="J12" i="12"/>
  <c r="J13" i="12"/>
  <c r="J14" i="12"/>
  <c r="J15" i="12"/>
  <c r="G20" i="12"/>
  <c r="B20" i="12"/>
  <c r="E20" i="12"/>
  <c r="E18" i="12"/>
  <c r="B18" i="12"/>
  <c r="Q35" i="12"/>
  <c r="S35" i="12"/>
  <c r="I6" i="12"/>
  <c r="Q27" i="12"/>
  <c r="I7" i="12"/>
  <c r="I8" i="12"/>
  <c r="H98" i="11"/>
  <c r="P98" i="11"/>
  <c r="Q98" i="11"/>
  <c r="H92" i="11"/>
  <c r="H106" i="11"/>
  <c r="H107" i="11"/>
  <c r="H108" i="11"/>
  <c r="H105" i="11"/>
  <c r="R27" i="12"/>
  <c r="S27" i="12"/>
  <c r="T27" i="12"/>
  <c r="U27" i="12"/>
  <c r="V27" i="12"/>
  <c r="Q28" i="12"/>
  <c r="R28" i="12"/>
  <c r="S28" i="12"/>
  <c r="T28" i="12"/>
  <c r="U28" i="12"/>
  <c r="V28" i="12"/>
  <c r="Q29" i="12"/>
  <c r="R29" i="12"/>
  <c r="S29" i="12"/>
  <c r="T29" i="12"/>
  <c r="U29" i="12"/>
  <c r="V29" i="12"/>
  <c r="Q30" i="12"/>
  <c r="R30" i="12"/>
  <c r="S30" i="12"/>
  <c r="T30" i="12"/>
  <c r="U30" i="12"/>
  <c r="V30" i="12"/>
  <c r="Q31" i="12"/>
  <c r="R31" i="12"/>
  <c r="S31" i="12"/>
  <c r="T31" i="12"/>
  <c r="U31" i="12"/>
  <c r="V31" i="12"/>
  <c r="Q32" i="12"/>
  <c r="R32" i="12"/>
  <c r="S32" i="12"/>
  <c r="T32" i="12"/>
  <c r="U32" i="12"/>
  <c r="V32" i="12"/>
  <c r="Q33" i="12"/>
  <c r="R33" i="12"/>
  <c r="S33" i="12"/>
  <c r="T33" i="12"/>
  <c r="U33" i="12"/>
  <c r="V33" i="12"/>
  <c r="H114" i="11"/>
  <c r="P114" i="11"/>
  <c r="H91" i="11"/>
  <c r="H93" i="11"/>
  <c r="H95" i="11"/>
  <c r="H94" i="11"/>
  <c r="H97" i="11"/>
  <c r="H96" i="11"/>
  <c r="N91" i="11"/>
  <c r="N93" i="11"/>
  <c r="N94" i="11"/>
  <c r="N95" i="11"/>
  <c r="N96" i="11"/>
  <c r="N97" i="11"/>
  <c r="N98" i="11"/>
  <c r="N92" i="11"/>
  <c r="N106" i="11"/>
  <c r="N107" i="11"/>
  <c r="N108" i="11"/>
  <c r="N105" i="11"/>
  <c r="H99" i="11"/>
  <c r="N99" i="11"/>
  <c r="H100" i="11"/>
  <c r="N100" i="11"/>
  <c r="H101" i="11"/>
  <c r="N101" i="11"/>
  <c r="H102" i="11"/>
  <c r="N102" i="11"/>
  <c r="H103" i="11"/>
  <c r="N103" i="11"/>
  <c r="H104" i="11"/>
  <c r="N104" i="11"/>
  <c r="H109" i="11"/>
  <c r="N109" i="11"/>
  <c r="H110" i="11"/>
  <c r="N110" i="11"/>
  <c r="H111" i="11"/>
  <c r="N111" i="11"/>
  <c r="H112" i="11"/>
  <c r="N112" i="11"/>
  <c r="H113" i="11"/>
  <c r="N113" i="11"/>
  <c r="N114" i="11"/>
  <c r="H115" i="11"/>
  <c r="N115" i="11"/>
  <c r="H116" i="11"/>
  <c r="N116" i="11"/>
  <c r="H117" i="11"/>
  <c r="N117" i="11"/>
  <c r="H118" i="11"/>
  <c r="N118" i="11"/>
  <c r="H119" i="11"/>
  <c r="N119" i="11"/>
  <c r="H120" i="11"/>
  <c r="N120" i="11"/>
  <c r="H121" i="11"/>
  <c r="N121" i="11"/>
  <c r="H122" i="11"/>
  <c r="N122" i="11"/>
  <c r="H123" i="11"/>
  <c r="N123" i="11"/>
  <c r="H124" i="11"/>
  <c r="N124" i="11"/>
  <c r="H125" i="11"/>
  <c r="N125" i="11"/>
  <c r="H126" i="11"/>
  <c r="N126" i="11"/>
  <c r="H127" i="11"/>
  <c r="N127" i="11"/>
  <c r="H128" i="11"/>
  <c r="N128" i="11"/>
  <c r="H129" i="11"/>
  <c r="H130" i="11"/>
  <c r="N130" i="11"/>
  <c r="H131" i="11"/>
  <c r="N131" i="11"/>
  <c r="H132" i="11"/>
  <c r="N132" i="11"/>
  <c r="H133" i="11"/>
  <c r="N133" i="11"/>
  <c r="H134" i="11"/>
  <c r="N134" i="11"/>
  <c r="H135" i="11"/>
  <c r="N135" i="11"/>
  <c r="H136" i="11"/>
  <c r="N136" i="11"/>
  <c r="H137" i="11"/>
  <c r="N137" i="11"/>
  <c r="H138" i="11"/>
  <c r="N138" i="11"/>
  <c r="H139" i="11"/>
  <c r="N139" i="11"/>
  <c r="H140" i="11"/>
  <c r="N140" i="11"/>
  <c r="H141" i="11"/>
  <c r="N141" i="11"/>
  <c r="H142" i="11"/>
  <c r="N142" i="11"/>
  <c r="H143" i="11"/>
  <c r="N143" i="11"/>
  <c r="H144" i="11"/>
  <c r="N144" i="11"/>
  <c r="H145" i="11"/>
  <c r="N145" i="11"/>
  <c r="H146" i="11"/>
  <c r="N146" i="11"/>
  <c r="H147" i="11"/>
  <c r="N147" i="11"/>
  <c r="H148" i="11"/>
  <c r="N148" i="11"/>
  <c r="H149" i="11"/>
  <c r="N149" i="11"/>
  <c r="H150" i="11"/>
  <c r="N150" i="11"/>
  <c r="H151" i="11"/>
  <c r="N151" i="11"/>
  <c r="H152" i="11"/>
  <c r="N152" i="11"/>
  <c r="H153" i="11"/>
  <c r="N153" i="11"/>
  <c r="H154" i="11"/>
  <c r="N154" i="11"/>
  <c r="H155" i="11"/>
  <c r="N155" i="11"/>
  <c r="H156" i="11"/>
  <c r="N156" i="11"/>
  <c r="H157" i="11"/>
  <c r="N157" i="11"/>
  <c r="H158" i="11"/>
  <c r="N158" i="11"/>
  <c r="H159" i="11"/>
  <c r="N159" i="11"/>
  <c r="H160" i="11"/>
  <c r="N160" i="11"/>
  <c r="H161" i="11"/>
  <c r="N161" i="11"/>
  <c r="H162" i="11"/>
  <c r="N162" i="11"/>
  <c r="H163" i="11"/>
  <c r="N163" i="11"/>
  <c r="H164" i="11"/>
  <c r="N164" i="11"/>
  <c r="H165" i="11"/>
  <c r="N165" i="11"/>
  <c r="H166" i="11"/>
  <c r="N166" i="11"/>
  <c r="H167" i="11"/>
  <c r="N167" i="11"/>
  <c r="H168" i="11"/>
  <c r="N168" i="11"/>
  <c r="H169" i="11"/>
  <c r="N169" i="11"/>
  <c r="H170" i="11"/>
  <c r="N170" i="11"/>
  <c r="H171" i="11"/>
  <c r="N171" i="11"/>
  <c r="H172" i="11"/>
  <c r="N172" i="11"/>
  <c r="H173" i="11"/>
  <c r="N173" i="11"/>
  <c r="H174" i="11"/>
  <c r="N174" i="11"/>
  <c r="H175" i="11"/>
  <c r="N175" i="11"/>
  <c r="H176" i="11"/>
  <c r="N176" i="11"/>
  <c r="H177" i="11"/>
  <c r="N177" i="11"/>
  <c r="H178" i="11"/>
  <c r="N178" i="11"/>
  <c r="H179" i="11"/>
  <c r="N179" i="11"/>
  <c r="H180" i="11"/>
  <c r="N180" i="11"/>
  <c r="H181" i="11"/>
  <c r="N181" i="11"/>
  <c r="H182" i="11"/>
  <c r="N182" i="11"/>
  <c r="H183" i="11"/>
  <c r="N183" i="11"/>
  <c r="H184" i="11"/>
  <c r="N184" i="11"/>
  <c r="H185" i="11"/>
  <c r="N185" i="11"/>
  <c r="H186" i="11"/>
  <c r="N186" i="11"/>
  <c r="H187" i="11"/>
  <c r="N187" i="11"/>
  <c r="H188" i="11"/>
  <c r="N188" i="11"/>
  <c r="H189" i="11"/>
  <c r="N189" i="11"/>
  <c r="H190" i="11"/>
  <c r="N190" i="11"/>
  <c r="H191" i="11"/>
  <c r="N191" i="11"/>
  <c r="H192" i="11"/>
  <c r="N192" i="11"/>
  <c r="H193" i="11"/>
  <c r="N193" i="11"/>
  <c r="H194" i="11"/>
  <c r="N194" i="11"/>
  <c r="H195" i="11"/>
  <c r="N195" i="11"/>
  <c r="H196" i="11"/>
  <c r="N196" i="11"/>
  <c r="H197" i="11"/>
  <c r="N197" i="11"/>
  <c r="H198" i="11"/>
  <c r="N198" i="11"/>
  <c r="H199" i="11"/>
  <c r="N199" i="11"/>
  <c r="H200" i="11"/>
  <c r="N200" i="11"/>
  <c r="N201" i="11"/>
  <c r="N202" i="11"/>
  <c r="N203" i="11"/>
  <c r="I19" i="11"/>
  <c r="P93" i="11"/>
  <c r="P94" i="11"/>
  <c r="P95" i="11"/>
  <c r="Q95" i="11"/>
  <c r="P97" i="11"/>
  <c r="Q97" i="11"/>
  <c r="P96" i="11"/>
  <c r="S96" i="11"/>
  <c r="P91" i="11"/>
  <c r="Q91" i="11"/>
  <c r="P143" i="11"/>
  <c r="P162" i="11"/>
  <c r="P198" i="11"/>
  <c r="P175" i="11"/>
  <c r="Q175" i="11"/>
  <c r="P176" i="11"/>
  <c r="R176" i="11"/>
  <c r="P113" i="11"/>
  <c r="S113" i="11"/>
  <c r="P129" i="11"/>
  <c r="Q129" i="11"/>
  <c r="P106" i="11"/>
  <c r="Q106" i="11"/>
  <c r="P108" i="11"/>
  <c r="U108" i="11"/>
  <c r="U98" i="11"/>
  <c r="R98" i="11"/>
  <c r="T98" i="11"/>
  <c r="Q94" i="11"/>
  <c r="T94" i="11"/>
  <c r="S93" i="11"/>
  <c r="R93" i="11"/>
  <c r="Q96" i="11"/>
  <c r="S98" i="11"/>
  <c r="U94" i="11"/>
  <c r="Q93" i="11"/>
  <c r="U97" i="11"/>
  <c r="U95" i="11"/>
  <c r="S94" i="11"/>
  <c r="U91" i="11"/>
  <c r="T97" i="11"/>
  <c r="T91" i="11"/>
  <c r="T95" i="11"/>
  <c r="R94" i="11"/>
  <c r="U96" i="11"/>
  <c r="S97" i="11"/>
  <c r="S95" i="11"/>
  <c r="U93" i="11"/>
  <c r="S91" i="11"/>
  <c r="R96" i="11"/>
  <c r="T96" i="11"/>
  <c r="R97" i="11"/>
  <c r="R95" i="11"/>
  <c r="T93" i="11"/>
  <c r="R91" i="11"/>
  <c r="U143" i="11"/>
  <c r="T143" i="11"/>
  <c r="S143" i="11"/>
  <c r="R143" i="11"/>
  <c r="Q143" i="11"/>
  <c r="R162" i="11"/>
  <c r="Q162" i="11"/>
  <c r="S162" i="11"/>
  <c r="U162" i="11"/>
  <c r="T162" i="11"/>
  <c r="R198" i="11"/>
  <c r="T198" i="11"/>
  <c r="S198" i="11"/>
  <c r="U198" i="11"/>
  <c r="Q198" i="11"/>
  <c r="Q113" i="11"/>
  <c r="U176" i="11"/>
  <c r="T176" i="11"/>
  <c r="U113" i="11"/>
  <c r="S176" i="11"/>
  <c r="T113" i="11"/>
  <c r="Q176" i="11"/>
  <c r="R113" i="11"/>
  <c r="U175" i="11"/>
  <c r="T175" i="11"/>
  <c r="S175" i="11"/>
  <c r="R175" i="11"/>
  <c r="S129" i="11"/>
  <c r="U129" i="11"/>
  <c r="R129" i="11"/>
  <c r="T129" i="11"/>
  <c r="U106" i="11"/>
  <c r="T106" i="11"/>
  <c r="S106" i="11"/>
  <c r="R106" i="11"/>
  <c r="Q108" i="11"/>
  <c r="R108" i="11"/>
  <c r="S108" i="11"/>
  <c r="T108" i="11"/>
  <c r="P160" i="11"/>
  <c r="P202" i="11"/>
  <c r="S202" i="11"/>
  <c r="P203" i="11"/>
  <c r="U203" i="11"/>
  <c r="P201" i="11"/>
  <c r="Q201" i="11"/>
  <c r="Q160" i="11"/>
  <c r="R160" i="11"/>
  <c r="S160" i="11"/>
  <c r="T160" i="11"/>
  <c r="U160" i="11"/>
  <c r="T203" i="11"/>
  <c r="R202" i="11"/>
  <c r="S203" i="11"/>
  <c r="Q202" i="11"/>
  <c r="R203" i="11"/>
  <c r="T202" i="11"/>
  <c r="Q203" i="11"/>
  <c r="U202" i="11"/>
  <c r="R201" i="11"/>
  <c r="U201" i="11"/>
  <c r="T201" i="11"/>
  <c r="S201" i="11"/>
  <c r="Q47" i="12"/>
  <c r="Q46" i="12"/>
  <c r="Q45" i="12"/>
  <c r="Q44" i="12"/>
  <c r="Q43" i="12"/>
  <c r="Q40" i="12"/>
  <c r="U40" i="12"/>
  <c r="Q38" i="12"/>
  <c r="R38" i="12"/>
  <c r="Q39" i="12"/>
  <c r="Q48" i="12"/>
  <c r="Q37" i="12"/>
  <c r="V37" i="12"/>
  <c r="I12" i="12"/>
  <c r="I13" i="12"/>
  <c r="I11" i="12"/>
  <c r="V43" i="12"/>
  <c r="U43" i="12"/>
  <c r="T43" i="12"/>
  <c r="S43" i="12"/>
  <c r="R43" i="12"/>
  <c r="V46" i="12"/>
  <c r="U46" i="12"/>
  <c r="T46" i="12"/>
  <c r="S46" i="12"/>
  <c r="R46" i="12"/>
  <c r="V45" i="12"/>
  <c r="U45" i="12"/>
  <c r="T45" i="12"/>
  <c r="S45" i="12"/>
  <c r="R45" i="12"/>
  <c r="I15" i="12"/>
  <c r="V44" i="12"/>
  <c r="U44" i="12"/>
  <c r="T44" i="12"/>
  <c r="S44" i="12"/>
  <c r="R44" i="12"/>
  <c r="V47" i="12"/>
  <c r="U47" i="12"/>
  <c r="T47" i="12"/>
  <c r="S47" i="12"/>
  <c r="R47" i="12"/>
  <c r="I9" i="12"/>
  <c r="I10" i="12"/>
  <c r="G54" i="11"/>
  <c r="P107" i="11"/>
  <c r="P105" i="11"/>
  <c r="P99" i="11"/>
  <c r="P100" i="11"/>
  <c r="P102" i="11"/>
  <c r="P103" i="11"/>
  <c r="P104" i="11"/>
  <c r="P109" i="11"/>
  <c r="P110" i="11"/>
  <c r="P111" i="11"/>
  <c r="P112" i="11"/>
  <c r="P115" i="11"/>
  <c r="P116" i="11"/>
  <c r="P117" i="11"/>
  <c r="P118" i="11"/>
  <c r="P119" i="11"/>
  <c r="P120" i="11"/>
  <c r="P121" i="11"/>
  <c r="P122" i="11"/>
  <c r="P123" i="11"/>
  <c r="P124" i="11"/>
  <c r="P125" i="11"/>
  <c r="P126" i="11"/>
  <c r="P127" i="11"/>
  <c r="P130" i="11"/>
  <c r="P131" i="11"/>
  <c r="P132" i="11"/>
  <c r="P133" i="11"/>
  <c r="P134" i="11"/>
  <c r="P135" i="11"/>
  <c r="P136" i="11"/>
  <c r="P137" i="11"/>
  <c r="P138" i="11"/>
  <c r="P139" i="11"/>
  <c r="P140" i="11"/>
  <c r="P141" i="11"/>
  <c r="P142" i="11"/>
  <c r="P144" i="11"/>
  <c r="P145" i="11"/>
  <c r="P146" i="11"/>
  <c r="P147" i="11"/>
  <c r="P148" i="11"/>
  <c r="P149" i="11"/>
  <c r="P150" i="11"/>
  <c r="P151" i="11"/>
  <c r="P152" i="11"/>
  <c r="P153" i="11"/>
  <c r="P154" i="11"/>
  <c r="P155" i="11"/>
  <c r="P156" i="11"/>
  <c r="P157" i="11"/>
  <c r="P158" i="11"/>
  <c r="P159" i="11"/>
  <c r="P161" i="11"/>
  <c r="P163" i="11"/>
  <c r="P164" i="11"/>
  <c r="P165" i="11"/>
  <c r="P166" i="11"/>
  <c r="P167" i="11"/>
  <c r="P168" i="11"/>
  <c r="P169" i="11"/>
  <c r="P170" i="11"/>
  <c r="P171" i="11"/>
  <c r="P172" i="11"/>
  <c r="P177" i="11"/>
  <c r="P178" i="11"/>
  <c r="P179" i="11"/>
  <c r="P180" i="11"/>
  <c r="P181" i="11"/>
  <c r="P182" i="11"/>
  <c r="P183" i="11"/>
  <c r="P184" i="11"/>
  <c r="P185" i="11"/>
  <c r="P186" i="11"/>
  <c r="P187" i="11"/>
  <c r="P188" i="11"/>
  <c r="P189" i="11"/>
  <c r="P190" i="11"/>
  <c r="P191" i="11"/>
  <c r="P192" i="11"/>
  <c r="P193" i="11"/>
  <c r="P194" i="11"/>
  <c r="P195" i="11"/>
  <c r="P128" i="11"/>
  <c r="P196" i="11"/>
  <c r="P101" i="11"/>
  <c r="P197" i="11"/>
  <c r="P199" i="11"/>
  <c r="P173" i="11"/>
  <c r="P174" i="11"/>
  <c r="P200" i="11"/>
  <c r="P92" i="11"/>
  <c r="V35" i="12"/>
  <c r="V39" i="12"/>
  <c r="U39" i="12"/>
  <c r="T39" i="12"/>
  <c r="S39" i="12"/>
  <c r="R39" i="12"/>
  <c r="T37" i="12"/>
  <c r="R37" i="12"/>
  <c r="U37" i="12"/>
  <c r="S37" i="12"/>
  <c r="S38" i="12"/>
  <c r="V40" i="12"/>
  <c r="T40" i="12"/>
  <c r="R40" i="12"/>
  <c r="S40" i="12"/>
  <c r="T38" i="12"/>
  <c r="U38" i="12"/>
  <c r="V38" i="12"/>
  <c r="Q34" i="12"/>
  <c r="S34" i="12"/>
  <c r="Q41" i="12"/>
  <c r="U41" i="12"/>
  <c r="G18" i="12"/>
  <c r="Q36" i="12"/>
  <c r="V36" i="12"/>
  <c r="Q42" i="12"/>
  <c r="Q49" i="12"/>
  <c r="V48" i="12"/>
  <c r="R48" i="12"/>
  <c r="T48" i="12"/>
  <c r="U48" i="12"/>
  <c r="S48" i="12"/>
  <c r="R191" i="11"/>
  <c r="U132" i="11"/>
  <c r="T192" i="11"/>
  <c r="Q193" i="11"/>
  <c r="R194" i="11"/>
  <c r="T130" i="11"/>
  <c r="Q156" i="11"/>
  <c r="Q148" i="11"/>
  <c r="R150" i="11"/>
  <c r="U170" i="11"/>
  <c r="Q133" i="11"/>
  <c r="R178" i="11"/>
  <c r="U184" i="11"/>
  <c r="Q161" i="11"/>
  <c r="R159" i="11"/>
  <c r="U157" i="11"/>
  <c r="Q158" i="11"/>
  <c r="Q195" i="11"/>
  <c r="R166" i="11"/>
  <c r="Q190" i="11"/>
  <c r="Q179" i="11"/>
  <c r="R185" i="11"/>
  <c r="Q186" i="11"/>
  <c r="Q187" i="11"/>
  <c r="Q165" i="11"/>
  <c r="R114" i="11"/>
  <c r="U115" i="11"/>
  <c r="Q116" i="11"/>
  <c r="Q128" i="11"/>
  <c r="R126" i="11"/>
  <c r="U127" i="11"/>
  <c r="Q124" i="11"/>
  <c r="Q117" i="11"/>
  <c r="R125" i="11"/>
  <c r="U122" i="11"/>
  <c r="Q123" i="11"/>
  <c r="Q121" i="11"/>
  <c r="R118" i="11"/>
  <c r="U119" i="11"/>
  <c r="Q120" i="11"/>
  <c r="R138" i="11"/>
  <c r="U154" i="11"/>
  <c r="Q168" i="11"/>
  <c r="Q140" i="11"/>
  <c r="R142" i="11"/>
  <c r="U167" i="11"/>
  <c r="Q141" i="11"/>
  <c r="R155" i="11"/>
  <c r="U164" i="11"/>
  <c r="Q169" i="11"/>
  <c r="Q180" i="11"/>
  <c r="R163" i="11"/>
  <c r="U196" i="11"/>
  <c r="Q171" i="11"/>
  <c r="Q181" i="11"/>
  <c r="R177" i="11"/>
  <c r="U131" i="11"/>
  <c r="Q103" i="11"/>
  <c r="R182" i="11"/>
  <c r="Q149" i="11"/>
  <c r="R107" i="11"/>
  <c r="U151" i="11"/>
  <c r="Q152" i="11"/>
  <c r="Q112" i="11"/>
  <c r="R183" i="11"/>
  <c r="U135" i="11"/>
  <c r="Q109" i="11"/>
  <c r="Q99" i="11"/>
  <c r="R145" i="11"/>
  <c r="U146" i="11"/>
  <c r="Q188" i="11"/>
  <c r="Q172" i="11"/>
  <c r="R110" i="11"/>
  <c r="U111" i="11"/>
  <c r="Q101" i="11"/>
  <c r="R137" i="11"/>
  <c r="U197" i="11"/>
  <c r="Q104" i="11"/>
  <c r="R153" i="11"/>
  <c r="U199" i="11"/>
  <c r="Q134" i="11"/>
  <c r="Q173" i="11"/>
  <c r="R174" i="11"/>
  <c r="U147" i="11"/>
  <c r="Q200" i="11"/>
  <c r="Q136" i="11"/>
  <c r="T35" i="12"/>
  <c r="U35" i="12"/>
  <c r="R35" i="12"/>
  <c r="V34" i="12"/>
  <c r="U34" i="12"/>
  <c r="C18" i="12"/>
  <c r="I19" i="12"/>
  <c r="T34" i="12"/>
  <c r="R34" i="12"/>
  <c r="R41" i="12"/>
  <c r="S41" i="12"/>
  <c r="V41" i="12"/>
  <c r="T41" i="12"/>
  <c r="S36" i="12"/>
  <c r="U36" i="12"/>
  <c r="T36" i="12"/>
  <c r="R36" i="12"/>
  <c r="V42" i="12"/>
  <c r="S42" i="12"/>
  <c r="R42" i="12"/>
  <c r="U42" i="12"/>
  <c r="T42" i="12"/>
  <c r="R49" i="12"/>
  <c r="U49" i="12"/>
  <c r="T49" i="12"/>
  <c r="V49" i="12"/>
  <c r="S49" i="12"/>
  <c r="T153" i="11"/>
  <c r="U103" i="11"/>
  <c r="T180" i="11"/>
  <c r="T163" i="11"/>
  <c r="T121" i="11"/>
  <c r="U180" i="11"/>
  <c r="R124" i="11"/>
  <c r="U150" i="11"/>
  <c r="T112" i="11"/>
  <c r="U104" i="11"/>
  <c r="U185" i="11"/>
  <c r="T172" i="11"/>
  <c r="R146" i="11"/>
  <c r="U163" i="11"/>
  <c r="U136" i="11"/>
  <c r="Q138" i="11"/>
  <c r="S166" i="11"/>
  <c r="U183" i="11"/>
  <c r="U179" i="11"/>
  <c r="Q153" i="11"/>
  <c r="T185" i="11"/>
  <c r="U153" i="11"/>
  <c r="U128" i="11"/>
  <c r="T118" i="11"/>
  <c r="T179" i="11"/>
  <c r="Q164" i="11"/>
  <c r="S146" i="11"/>
  <c r="S145" i="11"/>
  <c r="T155" i="11"/>
  <c r="U166" i="11"/>
  <c r="U137" i="11"/>
  <c r="T151" i="11"/>
  <c r="R184" i="11"/>
  <c r="T147" i="11"/>
  <c r="T197" i="11"/>
  <c r="S124" i="11"/>
  <c r="S109" i="11"/>
  <c r="R187" i="11"/>
  <c r="Q114" i="11"/>
  <c r="T107" i="11"/>
  <c r="U125" i="11"/>
  <c r="S192" i="11"/>
  <c r="S120" i="11"/>
  <c r="Q146" i="11"/>
  <c r="U124" i="11"/>
  <c r="T150" i="11"/>
  <c r="T183" i="11"/>
  <c r="U118" i="11"/>
  <c r="S133" i="11"/>
  <c r="Q154" i="11"/>
  <c r="S188" i="11"/>
  <c r="T187" i="11"/>
  <c r="U169" i="11"/>
  <c r="Q107" i="11"/>
  <c r="R200" i="11"/>
  <c r="T133" i="11"/>
  <c r="R151" i="11"/>
  <c r="S184" i="11"/>
  <c r="S137" i="11"/>
  <c r="Q125" i="11"/>
  <c r="T194" i="11"/>
  <c r="T154" i="11"/>
  <c r="R122" i="11"/>
  <c r="Q194" i="11"/>
  <c r="R192" i="11"/>
  <c r="S178" i="11"/>
  <c r="T166" i="11"/>
  <c r="T137" i="11"/>
  <c r="U155" i="11"/>
  <c r="R168" i="11"/>
  <c r="Q184" i="11"/>
  <c r="S168" i="11"/>
  <c r="Q197" i="11"/>
  <c r="R154" i="11"/>
  <c r="U152" i="11"/>
  <c r="T146" i="11"/>
  <c r="R190" i="11"/>
  <c r="Q137" i="11"/>
  <c r="S138" i="11"/>
  <c r="T125" i="11"/>
  <c r="U194" i="11"/>
  <c r="U107" i="11"/>
  <c r="S130" i="11"/>
  <c r="T200" i="11"/>
  <c r="U200" i="11"/>
  <c r="S151" i="11"/>
  <c r="R134" i="11"/>
  <c r="S155" i="11"/>
  <c r="T124" i="11"/>
  <c r="U156" i="11"/>
  <c r="T134" i="11"/>
  <c r="S147" i="11"/>
  <c r="T195" i="11"/>
  <c r="T181" i="11"/>
  <c r="R199" i="11"/>
  <c r="S163" i="11"/>
  <c r="R99" i="11"/>
  <c r="S165" i="11"/>
  <c r="S181" i="11"/>
  <c r="S173" i="11"/>
  <c r="S191" i="11"/>
  <c r="S114" i="11"/>
  <c r="S177" i="11"/>
  <c r="S174" i="11"/>
  <c r="T178" i="11"/>
  <c r="T114" i="11"/>
  <c r="T138" i="11"/>
  <c r="T177" i="11"/>
  <c r="T145" i="11"/>
  <c r="T174" i="11"/>
  <c r="U178" i="11"/>
  <c r="U114" i="11"/>
  <c r="U138" i="11"/>
  <c r="U177" i="11"/>
  <c r="U145" i="11"/>
  <c r="U174" i="11"/>
  <c r="T165" i="11"/>
  <c r="T140" i="11"/>
  <c r="T103" i="11"/>
  <c r="Q130" i="11"/>
  <c r="U161" i="11"/>
  <c r="S187" i="11"/>
  <c r="Q122" i="11"/>
  <c r="U140" i="11"/>
  <c r="S171" i="11"/>
  <c r="Q151" i="11"/>
  <c r="U172" i="11"/>
  <c r="S134" i="11"/>
  <c r="U188" i="11"/>
  <c r="R156" i="11"/>
  <c r="T169" i="11"/>
  <c r="U187" i="11"/>
  <c r="Q110" i="11"/>
  <c r="T158" i="11"/>
  <c r="Q155" i="11"/>
  <c r="T199" i="11"/>
  <c r="S122" i="11"/>
  <c r="T164" i="11"/>
  <c r="S119" i="11"/>
  <c r="T135" i="11"/>
  <c r="U120" i="11"/>
  <c r="Q118" i="11"/>
  <c r="Q166" i="11"/>
  <c r="S115" i="11"/>
  <c r="R197" i="11"/>
  <c r="U186" i="11"/>
  <c r="S186" i="11"/>
  <c r="T99" i="11"/>
  <c r="S194" i="11"/>
  <c r="S126" i="11"/>
  <c r="S182" i="11"/>
  <c r="R136" i="11"/>
  <c r="R161" i="11"/>
  <c r="R128" i="11"/>
  <c r="R140" i="11"/>
  <c r="R103" i="11"/>
  <c r="R172" i="11"/>
  <c r="S136" i="11"/>
  <c r="S161" i="11"/>
  <c r="S128" i="11"/>
  <c r="S140" i="11"/>
  <c r="S103" i="11"/>
  <c r="S172" i="11"/>
  <c r="T136" i="11"/>
  <c r="T128" i="11"/>
  <c r="S156" i="11"/>
  <c r="Q157" i="11"/>
  <c r="U165" i="11"/>
  <c r="S123" i="11"/>
  <c r="Q167" i="11"/>
  <c r="U181" i="11"/>
  <c r="S152" i="11"/>
  <c r="Q111" i="11"/>
  <c r="U173" i="11"/>
  <c r="U134" i="11"/>
  <c r="S170" i="11"/>
  <c r="R131" i="11"/>
  <c r="R127" i="11"/>
  <c r="U101" i="11"/>
  <c r="T171" i="11"/>
  <c r="R130" i="11"/>
  <c r="U168" i="11"/>
  <c r="T196" i="11"/>
  <c r="T122" i="11"/>
  <c r="R188" i="11"/>
  <c r="Q177" i="11"/>
  <c r="S167" i="11"/>
  <c r="U193" i="11"/>
  <c r="U130" i="11"/>
  <c r="S125" i="11"/>
  <c r="S107" i="11"/>
  <c r="T191" i="11"/>
  <c r="T159" i="11"/>
  <c r="T126" i="11"/>
  <c r="T142" i="11"/>
  <c r="T182" i="11"/>
  <c r="T110" i="11"/>
  <c r="U191" i="11"/>
  <c r="U159" i="11"/>
  <c r="U126" i="11"/>
  <c r="U142" i="11"/>
  <c r="U182" i="11"/>
  <c r="U110" i="11"/>
  <c r="T193" i="11"/>
  <c r="T117" i="11"/>
  <c r="T141" i="11"/>
  <c r="T149" i="11"/>
  <c r="T104" i="11"/>
  <c r="U148" i="11"/>
  <c r="S158" i="11"/>
  <c r="Q115" i="11"/>
  <c r="U121" i="11"/>
  <c r="Q131" i="11"/>
  <c r="U112" i="11"/>
  <c r="S101" i="11"/>
  <c r="Q147" i="11"/>
  <c r="R170" i="11"/>
  <c r="Q178" i="11"/>
  <c r="Q182" i="11"/>
  <c r="U123" i="11"/>
  <c r="S199" i="11"/>
  <c r="R116" i="11"/>
  <c r="T131" i="11"/>
  <c r="Q150" i="11"/>
  <c r="S164" i="11"/>
  <c r="U190" i="11"/>
  <c r="U171" i="11"/>
  <c r="T119" i="11"/>
  <c r="R101" i="11"/>
  <c r="R164" i="11"/>
  <c r="R186" i="11"/>
  <c r="T115" i="11"/>
  <c r="T186" i="11"/>
  <c r="S185" i="11"/>
  <c r="S153" i="11"/>
  <c r="R165" i="11"/>
  <c r="R181" i="11"/>
  <c r="R173" i="11"/>
  <c r="S99" i="11"/>
  <c r="U117" i="11"/>
  <c r="Q196" i="11"/>
  <c r="U149" i="11"/>
  <c r="Q199" i="11"/>
  <c r="Q191" i="11"/>
  <c r="Q142" i="11"/>
  <c r="Q185" i="11"/>
  <c r="R167" i="11"/>
  <c r="T167" i="11"/>
  <c r="T127" i="11"/>
  <c r="Q159" i="11"/>
  <c r="S150" i="11"/>
  <c r="S118" i="11"/>
  <c r="S183" i="11"/>
  <c r="R193" i="11"/>
  <c r="R195" i="11"/>
  <c r="R117" i="11"/>
  <c r="R141" i="11"/>
  <c r="R149" i="11"/>
  <c r="S193" i="11"/>
  <c r="S195" i="11"/>
  <c r="S117" i="11"/>
  <c r="S141" i="11"/>
  <c r="S149" i="11"/>
  <c r="T148" i="11"/>
  <c r="R123" i="11"/>
  <c r="R169" i="11"/>
  <c r="R152" i="11"/>
  <c r="T173" i="11"/>
  <c r="Q170" i="11"/>
  <c r="U195" i="11"/>
  <c r="S116" i="11"/>
  <c r="Q119" i="11"/>
  <c r="U141" i="11"/>
  <c r="Q135" i="11"/>
  <c r="S200" i="11"/>
  <c r="T157" i="11"/>
  <c r="T152" i="11"/>
  <c r="T156" i="11"/>
  <c r="S154" i="11"/>
  <c r="Q174" i="11"/>
  <c r="S127" i="11"/>
  <c r="U133" i="11"/>
  <c r="T184" i="11"/>
  <c r="U116" i="11"/>
  <c r="R133" i="11"/>
  <c r="R135" i="11"/>
  <c r="T168" i="11"/>
  <c r="T132" i="11"/>
  <c r="R119" i="11"/>
  <c r="U109" i="11"/>
  <c r="S196" i="11"/>
  <c r="R196" i="11"/>
  <c r="T170" i="11"/>
  <c r="R157" i="11"/>
  <c r="Q183" i="11"/>
  <c r="S111" i="11"/>
  <c r="T111" i="11"/>
  <c r="Q163" i="11"/>
  <c r="Q192" i="11"/>
  <c r="U192" i="11"/>
  <c r="S159" i="11"/>
  <c r="S142" i="11"/>
  <c r="S110" i="11"/>
  <c r="R148" i="11"/>
  <c r="R179" i="11"/>
  <c r="R121" i="11"/>
  <c r="R180" i="11"/>
  <c r="R112" i="11"/>
  <c r="R104" i="11"/>
  <c r="S148" i="11"/>
  <c r="S179" i="11"/>
  <c r="S121" i="11"/>
  <c r="S180" i="11"/>
  <c r="S112" i="11"/>
  <c r="S104" i="11"/>
  <c r="T161" i="11"/>
  <c r="R120" i="11"/>
  <c r="R171" i="11"/>
  <c r="R109" i="11"/>
  <c r="Q132" i="11"/>
  <c r="S190" i="11"/>
  <c r="Q127" i="11"/>
  <c r="S169" i="11"/>
  <c r="U99" i="11"/>
  <c r="S157" i="11"/>
  <c r="Q126" i="11"/>
  <c r="T123" i="11"/>
  <c r="T101" i="11"/>
  <c r="R158" i="11"/>
  <c r="S131" i="11"/>
  <c r="R132" i="11"/>
  <c r="T120" i="11"/>
  <c r="T109" i="11"/>
  <c r="T190" i="11"/>
  <c r="T188" i="11"/>
  <c r="T116" i="11"/>
  <c r="R111" i="11"/>
  <c r="U158" i="11"/>
  <c r="S197" i="11"/>
  <c r="S132" i="11"/>
  <c r="S135" i="11"/>
  <c r="R115" i="11"/>
  <c r="R147" i="11"/>
  <c r="Q145" i="11"/>
  <c r="T139" i="11"/>
  <c r="I24" i="11"/>
  <c r="I25" i="11"/>
  <c r="I22" i="11"/>
  <c r="I21" i="11"/>
  <c r="I20" i="11"/>
  <c r="I28" i="11"/>
  <c r="I26" i="11"/>
  <c r="I23" i="11"/>
  <c r="U189" i="11"/>
  <c r="T189" i="11"/>
  <c r="S189" i="11"/>
  <c r="Q189" i="11"/>
  <c r="R189" i="11"/>
  <c r="S105" i="11"/>
  <c r="Q100" i="11"/>
  <c r="R100" i="11"/>
  <c r="U100" i="11"/>
  <c r="T100" i="11"/>
  <c r="S100" i="11"/>
  <c r="Q144" i="11"/>
  <c r="U144" i="11"/>
  <c r="T144" i="11"/>
  <c r="R144" i="11"/>
  <c r="S144" i="11"/>
  <c r="R139" i="11"/>
  <c r="Q139" i="11"/>
  <c r="S139" i="11"/>
  <c r="U139" i="11"/>
  <c r="Q92" i="11"/>
  <c r="U92" i="11"/>
  <c r="U105" i="11"/>
  <c r="U102" i="11"/>
  <c r="F33" i="11"/>
  <c r="S92" i="11"/>
  <c r="R92" i="11"/>
  <c r="T92" i="11"/>
  <c r="T105" i="11"/>
  <c r="R105" i="11"/>
  <c r="Q105" i="11"/>
  <c r="Q102" i="11"/>
  <c r="S102" i="11"/>
  <c r="R102" i="11"/>
  <c r="T102" i="11"/>
  <c r="F38" i="11"/>
  <c r="G38" i="11"/>
  <c r="I33" i="11"/>
  <c r="H33" i="11"/>
  <c r="I38" i="11"/>
  <c r="K33" i="11"/>
  <c r="C38" i="11"/>
  <c r="D38" i="11"/>
  <c r="H38" i="11"/>
  <c r="D33" i="11"/>
  <c r="B38" i="11"/>
  <c r="J33" i="11"/>
  <c r="G33" i="11"/>
  <c r="E38" i="11"/>
  <c r="E33" i="11"/>
  <c r="B33" i="11"/>
  <c r="C33" i="11"/>
  <c r="B30" i="11"/>
  <c r="C30" i="11"/>
</calcChain>
</file>

<file path=xl/sharedStrings.xml><?xml version="1.0" encoding="utf-8"?>
<sst xmlns="http://schemas.openxmlformats.org/spreadsheetml/2006/main" count="1222" uniqueCount="303">
  <si>
    <t>Produkt</t>
  </si>
  <si>
    <t>Art.-Nr.</t>
  </si>
  <si>
    <t>Aktiv-Felgenreiniger forte</t>
  </si>
  <si>
    <t>FT100</t>
  </si>
  <si>
    <t>Kanister, 25 l</t>
  </si>
  <si>
    <t>Intensiv-Felgenreiniger forte</t>
  </si>
  <si>
    <t>FT101</t>
  </si>
  <si>
    <t>RD14</t>
  </si>
  <si>
    <t>Vorreiniger PreClean Forte</t>
  </si>
  <si>
    <t>FT202</t>
  </si>
  <si>
    <t>Aktiv-Vorreiniger forte</t>
  </si>
  <si>
    <t>FT200</t>
  </si>
  <si>
    <t>EV200</t>
  </si>
  <si>
    <t>Aktiv-Reiniger Power Plus</t>
  </si>
  <si>
    <t>PP200</t>
  </si>
  <si>
    <t>Aktiv-Vorreiniger Plus</t>
  </si>
  <si>
    <t>P200</t>
  </si>
  <si>
    <t>Vorreiniger VPS – N</t>
  </si>
  <si>
    <t>Insektenlöser Spezial</t>
  </si>
  <si>
    <t>SP200</t>
  </si>
  <si>
    <t>Reiniger Basic</t>
  </si>
  <si>
    <t>B200</t>
  </si>
  <si>
    <t>Reinigungspulver Extra</t>
  </si>
  <si>
    <t>Sack, 20 kg</t>
  </si>
  <si>
    <t>Duftschaum PRIMETEC</t>
  </si>
  <si>
    <t>PT300</t>
  </si>
  <si>
    <t>PP300</t>
  </si>
  <si>
    <t>PP301</t>
  </si>
  <si>
    <t>PP302</t>
  </si>
  <si>
    <t>EV300</t>
  </si>
  <si>
    <t>EV301</t>
  </si>
  <si>
    <t>Aktiv-Schaum Plus</t>
  </si>
  <si>
    <t>P300</t>
  </si>
  <si>
    <t>Neutral-Schaum Plus</t>
  </si>
  <si>
    <t>P301</t>
  </si>
  <si>
    <t>B300</t>
  </si>
  <si>
    <t>Anzahl</t>
  </si>
  <si>
    <t>ADR</t>
  </si>
  <si>
    <t>UN-Nummer</t>
  </si>
  <si>
    <t>Firma</t>
  </si>
  <si>
    <t>Ansprechpartner</t>
  </si>
  <si>
    <t>Straße</t>
  </si>
  <si>
    <t>Telefonnummer</t>
  </si>
  <si>
    <t>PLZ, Ort</t>
  </si>
  <si>
    <t>Fax</t>
  </si>
  <si>
    <t>Bitte die restentleerten Gebinde ebenerdig, witterungsgeschützt und frei zugänglich zum direkten Verladen bereitstellen. Bei der Abholung sollte ein Ansprechpartner vor Ort sein, der das Material übergibt und auch die Abholung entsprechend gegenzeichnet.</t>
  </si>
  <si>
    <t>Die Gebinde müssen restentleert sein, d.h. pinsel-/spachtelrein, riesel-/tropffrei und frei von Fremdanhaftungen. Leere ungereinigte Verpackungen, die Gefahrgüter enthalten haben, unterliegen dem Gefahrgutrecht. Die Gebinde müssen verschlossen und die Gefahrgutkennzeichnung (Raute) darf nicht entfernt werden.</t>
  </si>
  <si>
    <t>Die Mindestabholmengen Abholung betragen:</t>
  </si>
  <si>
    <t>je Gebindegröße</t>
  </si>
  <si>
    <t>Stück</t>
  </si>
  <si>
    <t>&lt; 10 Liter</t>
  </si>
  <si>
    <t>≥ 10 Liter bis max. 60 Liter</t>
  </si>
  <si>
    <t>≥ 60 Liter</t>
  </si>
  <si>
    <t>Fax: 02203/9147-1390</t>
  </si>
  <si>
    <t xml:space="preserve">Glanzshampoo PRIMETEC  </t>
  </si>
  <si>
    <t>PT400</t>
  </si>
  <si>
    <t>Intensiv Shampoo S</t>
  </si>
  <si>
    <t>Aktiv-Shampoo Plus</t>
  </si>
  <si>
    <t>P400</t>
  </si>
  <si>
    <t>Neutral-Shampoo Plus</t>
  </si>
  <si>
    <t>P401</t>
  </si>
  <si>
    <t xml:space="preserve">Shampoo Basic  </t>
  </si>
  <si>
    <t>B400</t>
  </si>
  <si>
    <t>Glanztrockner PRIMETEC</t>
  </si>
  <si>
    <t>PT600</t>
  </si>
  <si>
    <t>Glanztrockner forte</t>
  </si>
  <si>
    <t>FT600</t>
  </si>
  <si>
    <t>Glanztrockner Perlution</t>
  </si>
  <si>
    <t>PP600</t>
  </si>
  <si>
    <t xml:space="preserve">B601 </t>
  </si>
  <si>
    <t>Glanzkonservierer PRIMETEC</t>
  </si>
  <si>
    <t>PT500</t>
  </si>
  <si>
    <t>PP500</t>
  </si>
  <si>
    <t>AcrylProtect forte</t>
  </si>
  <si>
    <t>FT500</t>
  </si>
  <si>
    <t>AcrylKonservierer „Protect &amp; Dry“</t>
  </si>
  <si>
    <t>Glanzkonservierer forte</t>
  </si>
  <si>
    <t>FT502</t>
  </si>
  <si>
    <t>Schaumglanz forte</t>
  </si>
  <si>
    <t>FT501</t>
  </si>
  <si>
    <t>P501</t>
  </si>
  <si>
    <t>Unterbodenwachs Plus</t>
  </si>
  <si>
    <t>P500</t>
  </si>
  <si>
    <t>B500</t>
  </si>
  <si>
    <t>Intensiv Hallen- u. Maschinenreiniger</t>
  </si>
  <si>
    <t>Hallen- u. Maschinenreiniger SF</t>
  </si>
  <si>
    <t>Moos- &amp; Algenentferner</t>
  </si>
  <si>
    <t>Kanister, 5 l</t>
  </si>
  <si>
    <t>Edelstahlreiniger und Entkalker</t>
  </si>
  <si>
    <t xml:space="preserve">Aktiv-Werkstattbodenreiniger </t>
  </si>
  <si>
    <t>Reinigungspolitur Spezial</t>
  </si>
  <si>
    <t>SP900</t>
  </si>
  <si>
    <t>Glanzpflege EasyShine</t>
  </si>
  <si>
    <t>Kanister, 10 l</t>
  </si>
  <si>
    <t>Glanzpflege NanoPlus</t>
  </si>
  <si>
    <t>FT900</t>
  </si>
  <si>
    <t>Duftstoff Naranja</t>
  </si>
  <si>
    <t>Duftstoff Zitrone</t>
  </si>
  <si>
    <t>Flockungsmittel Power Plus</t>
  </si>
  <si>
    <t>PP800</t>
  </si>
  <si>
    <t xml:space="preserve">Flockungsmittel </t>
  </si>
  <si>
    <t>Fällungsmittel (polymerfrei)</t>
  </si>
  <si>
    <t>Hydrodor BioAktiv</t>
  </si>
  <si>
    <t>pH-Regulierer Spezial</t>
  </si>
  <si>
    <t>SP800</t>
  </si>
  <si>
    <t>Aqua Fresh</t>
  </si>
  <si>
    <t>GHS 1</t>
  </si>
  <si>
    <t>GHS 2</t>
  </si>
  <si>
    <t>GHS 3</t>
  </si>
  <si>
    <t>GHS 4</t>
  </si>
  <si>
    <t>1824 8; II; E</t>
  </si>
  <si>
    <t>3264, 8, II, E</t>
  </si>
  <si>
    <t>Kein Gefahrgut</t>
  </si>
  <si>
    <t>1814 8; II; E</t>
  </si>
  <si>
    <t>techn. Kürzel</t>
  </si>
  <si>
    <t>Inhalt</t>
  </si>
  <si>
    <t>4.2</t>
  </si>
  <si>
    <t>4.3</t>
  </si>
  <si>
    <t>5.1</t>
  </si>
  <si>
    <t>5.2</t>
  </si>
  <si>
    <t>Stammdaten</t>
  </si>
  <si>
    <t>1719, 8, II, E</t>
  </si>
  <si>
    <t>1719 8; II; E</t>
  </si>
  <si>
    <t>2491, 8, III, E</t>
  </si>
  <si>
    <t>1760 8; II; E</t>
  </si>
  <si>
    <t>2920 8; II; D/E</t>
  </si>
  <si>
    <t>1719 8; III; E</t>
  </si>
  <si>
    <t>1170 3; II; D/E</t>
  </si>
  <si>
    <t>3264, 8, III, E</t>
  </si>
  <si>
    <t>2014 5.1+8; II; E</t>
  </si>
  <si>
    <t>Produkt-klasse</t>
  </si>
  <si>
    <t>Abholauftrag
restentleerte Verpackungen</t>
  </si>
  <si>
    <t>Formeln</t>
  </si>
  <si>
    <t>Dropdown</t>
  </si>
  <si>
    <t>Glanztrockner Power Plus</t>
  </si>
  <si>
    <t>Trockner Basic</t>
  </si>
  <si>
    <t>Hartwachs Power Plus</t>
  </si>
  <si>
    <t>Glanzkonservierer Plus</t>
  </si>
  <si>
    <t>Konservierer Basic</t>
  </si>
  <si>
    <t>Artikel &amp; Gebindevariante (bitte Auswahl treffen)</t>
  </si>
  <si>
    <t>GHS01</t>
  </si>
  <si>
    <t>GHS02</t>
  </si>
  <si>
    <t>GHS05</t>
  </si>
  <si>
    <t>GHS03</t>
  </si>
  <si>
    <t>GHS06</t>
  </si>
  <si>
    <t>GHS07</t>
  </si>
  <si>
    <t>GHS08</t>
  </si>
  <si>
    <t>GHS09</t>
  </si>
  <si>
    <t>Prewash EVENTUM</t>
  </si>
  <si>
    <t>Performance Schaum EVENTUM</t>
  </si>
  <si>
    <r>
      <t>SB-Schaum EVENTUM</t>
    </r>
    <r>
      <rPr>
        <i/>
        <sz val="9"/>
        <color rgb="FFFF0000"/>
        <rFont val="Calibri"/>
        <family val="2"/>
        <scheme val="minor"/>
      </rPr>
      <t xml:space="preserve">   </t>
    </r>
  </si>
  <si>
    <t xml:space="preserve">Duftschaum Power Plus - Duftnote „Magnolia“  </t>
  </si>
  <si>
    <t xml:space="preserve">Duftschaum Power Plus - Duftnote „Fresh &amp; fruity“  </t>
  </si>
  <si>
    <t>FT504</t>
  </si>
  <si>
    <t>SP700</t>
  </si>
  <si>
    <t>SP901</t>
  </si>
  <si>
    <t>SP801</t>
  </si>
  <si>
    <t>SP902</t>
  </si>
  <si>
    <t>SP701</t>
  </si>
  <si>
    <t>SP802</t>
  </si>
  <si>
    <t>SP803</t>
  </si>
  <si>
    <t>FT505</t>
  </si>
  <si>
    <t>SP702</t>
  </si>
  <si>
    <t>SP703</t>
  </si>
  <si>
    <t>SP400</t>
  </si>
  <si>
    <t>SP704</t>
  </si>
  <si>
    <t>SP201</t>
  </si>
  <si>
    <t>P202</t>
  </si>
  <si>
    <t>Flockungsmittel</t>
  </si>
  <si>
    <t xml:space="preserve">Fosgalon TC T </t>
  </si>
  <si>
    <t>FO911</t>
  </si>
  <si>
    <t xml:space="preserve">Fosgalon TI M2000 </t>
  </si>
  <si>
    <t>FO905</t>
  </si>
  <si>
    <t xml:space="preserve">Fosgalon TC A FoamEx </t>
  </si>
  <si>
    <t>FO901</t>
  </si>
  <si>
    <t xml:space="preserve">Fosgalon TC 10 </t>
  </si>
  <si>
    <t>FO900</t>
  </si>
  <si>
    <t>Aktiv Vorreiniger forte</t>
  </si>
  <si>
    <t xml:space="preserve">Fosgalon TC Pre Power </t>
  </si>
  <si>
    <t>FO912</t>
  </si>
  <si>
    <t>Duftschaum PowerPlus-Naranja</t>
  </si>
  <si>
    <t>PL602</t>
  </si>
  <si>
    <t>Duftschaum PP Winterduft</t>
  </si>
  <si>
    <t>Schaum Basic</t>
  </si>
  <si>
    <t>Reiniger VPS mit Duft</t>
  </si>
  <si>
    <t>Vorreiniger Red Berry</t>
  </si>
  <si>
    <t xml:space="preserve">Fosgalon TC R </t>
  </si>
  <si>
    <t>FO909</t>
  </si>
  <si>
    <t>Aktiv Vorreiniger NF 5209</t>
  </si>
  <si>
    <t>Fosgalon TI S 10</t>
  </si>
  <si>
    <t>FO903</t>
  </si>
  <si>
    <t>Zement- und Kalkentferner NF</t>
  </si>
  <si>
    <t xml:space="preserve">Fosgalon TC S </t>
  </si>
  <si>
    <t>FO902</t>
  </si>
  <si>
    <t>Aktiv Vorreiniger Forte - N</t>
  </si>
  <si>
    <t>Scheibenklar Winter -60°C</t>
  </si>
  <si>
    <t>Vorreiniger PreClean</t>
  </si>
  <si>
    <t>Fosgalon TC Multi</t>
  </si>
  <si>
    <t xml:space="preserve">Fosgalon TI S 20 </t>
  </si>
  <si>
    <t>FO904</t>
  </si>
  <si>
    <t xml:space="preserve">Fosgalon TC Z </t>
  </si>
  <si>
    <t>FO906</t>
  </si>
  <si>
    <t xml:space="preserve">Fosgalon TI 40 </t>
  </si>
  <si>
    <t>FO907</t>
  </si>
  <si>
    <t xml:space="preserve">Fosgalon TI S 10 </t>
  </si>
  <si>
    <t>AdBlue</t>
  </si>
  <si>
    <t>Faß, 200 l</t>
  </si>
  <si>
    <t>SB Schaum Eventum</t>
  </si>
  <si>
    <t>Aktiv-Vorreiniger RD14</t>
  </si>
  <si>
    <t/>
  </si>
  <si>
    <t>./.</t>
  </si>
  <si>
    <t>8</t>
  </si>
  <si>
    <t>5</t>
  </si>
  <si>
    <t>3</t>
  </si>
  <si>
    <t>3264 8; III; E</t>
  </si>
  <si>
    <t>3264 8; II; E</t>
  </si>
  <si>
    <t>2922, 8+6.1, II, E</t>
  </si>
  <si>
    <t>1789 8; II; E</t>
  </si>
  <si>
    <t>3264, 8,  II, E</t>
  </si>
  <si>
    <t>1805 8; III; E</t>
  </si>
  <si>
    <t>1170 3; III; D/E</t>
  </si>
  <si>
    <t>3267 8;II; E</t>
  </si>
  <si>
    <t>3264, 8, II (E)</t>
  </si>
  <si>
    <t>Anfallstelle / Abfallerzeuger-Nr.</t>
  </si>
  <si>
    <r>
      <t xml:space="preserve">In der Regel erfolgt die Übernahme der bereitgestellten Behälter in </t>
    </r>
    <r>
      <rPr>
        <u/>
        <sz val="10"/>
        <rFont val="Calibri"/>
        <family val="2"/>
        <scheme val="minor"/>
      </rPr>
      <t>loser</t>
    </r>
    <r>
      <rPr>
        <sz val="10"/>
        <rFont val="Calibri"/>
        <family val="2"/>
        <scheme val="minor"/>
      </rPr>
      <t xml:space="preserve"> Form oder aber entsprechend den Vorgaben Ihres benannten Entsorgungspartners. Sollten Sie spezielle Wünsche zu einem Sammelbhälter/-system haben, ist dies bitte direkt mit dem benannten Entsorgungspartner abzustimmen. Die dafür eventuell anfallenden Mehrkosten sind von Ihnen zu tragen. </t>
    </r>
  </si>
  <si>
    <r>
      <t xml:space="preserve">Abholungen erfolgen </t>
    </r>
    <r>
      <rPr>
        <u/>
        <sz val="10"/>
        <rFont val="Calibri"/>
        <family val="2"/>
        <scheme val="minor"/>
      </rPr>
      <t>binnen 10 Werktagen</t>
    </r>
    <r>
      <rPr>
        <sz val="10"/>
        <rFont val="Calibri"/>
        <family val="2"/>
        <scheme val="minor"/>
      </rPr>
      <t>.
Den genauen Termin der Abholung stimmen Sie bitte mit Ihrem benannten Entsorgungspartner ab.</t>
    </r>
  </si>
  <si>
    <t>Bitte beachten Sie:</t>
  </si>
  <si>
    <t>Bitte melden Sie die Entsorgung mit entsprechendem Vorlauf an.</t>
  </si>
  <si>
    <t>Stempel/Unterschrift</t>
  </si>
  <si>
    <t>Der Entsorgungsstatus wurde überprüft!</t>
  </si>
  <si>
    <t>Zur Terminanfrage können Sie sich direkt an Ihren zuständigen Entsorgungspartner wenden!</t>
  </si>
  <si>
    <t>(Die Übernahme der ordnungsgemäßen Verpackung ist kostenlos)</t>
  </si>
  <si>
    <t>Ihr zuständiger Entsorgungspartner ist:</t>
  </si>
  <si>
    <t>Benutzen Sie bitte dafür dieses Auftragsformular.</t>
  </si>
  <si>
    <t>Künftige Abholungen müssen erneut angemeldet werden.</t>
  </si>
  <si>
    <t>Firma:</t>
  </si>
  <si>
    <t>Datum</t>
  </si>
  <si>
    <t>Bag-in-Box, 20 l</t>
  </si>
  <si>
    <t>FO913</t>
  </si>
  <si>
    <t>SP203</t>
  </si>
  <si>
    <t>PP305</t>
  </si>
  <si>
    <t xml:space="preserve">Duftschaum Power Plus - Duftnote „Winterduft“  </t>
  </si>
  <si>
    <t>PP304</t>
  </si>
  <si>
    <t xml:space="preserve">Duftschaum Power Plus - Duftnote „Fühlingsduft“  </t>
  </si>
  <si>
    <t>Abfallsammler</t>
  </si>
  <si>
    <t>GHS05 mit ADR 8</t>
  </si>
  <si>
    <t>Artikel Abfallsammler-Zuordnung</t>
  </si>
  <si>
    <t>benötigte Abfallsammler:</t>
  </si>
  <si>
    <t>Sie benötigen für Ihre Anlage:</t>
  </si>
  <si>
    <t>unterschiedliche Abfallsammler für den Innenbeutel des "Bag-in-Box"-Systems</t>
  </si>
  <si>
    <t>Abfallsammler 120 Liter - "Bag-in-Box" - GHS05</t>
  </si>
  <si>
    <t>Zuordnung
Waschchemie - Abfallsammler "Bag-in-Box"</t>
  </si>
  <si>
    <t>Abfallsammler 120 Liter - "Bag-in-Box" - GHS07</t>
  </si>
  <si>
    <t>Abfallsammler 120 Liter - "Bag-in-Box" - GHS05 mit ADR 8</t>
  </si>
  <si>
    <t>Zeile</t>
  </si>
  <si>
    <t>GHS</t>
  </si>
  <si>
    <t>leer</t>
  </si>
  <si>
    <t>dr.stoecker@interzero.de</t>
  </si>
  <si>
    <t>Zurück an Interzero Hotline:</t>
  </si>
  <si>
    <t xml:space="preserve">Sie sind der Abfallerzeuger und daher auch entsprechend verantwortlich für die ordnungsgemäße Übergabe der Abfälle. Interzero ist berechtigt, die Annahme der Abfallstoffe, die nicht gemäß den Interzero Übernahmekriterien übergeben werden, zu verweigern bzw. an den Abfallerzeuger zurückzuführen oder aber einer ordnungsgemäßen Verwertung/Beseitigung zuzuführen und dem Abfallerzeuger diese Dienstleistung in Rechnung zu stellen. </t>
  </si>
  <si>
    <t>Mit Ihrer Unterschrift bestätigen Sie
die Einhaltung der Interzero Übernahmekriterien.</t>
  </si>
  <si>
    <t>Rückbestätigung an die Anfallstelle durch Interzero</t>
  </si>
  <si>
    <t>Interzero praktiziert eine kostenlose Entsorgung im Hol-System!</t>
  </si>
  <si>
    <t>Interzero</t>
  </si>
  <si>
    <r>
      <t xml:space="preserve">Bei Rückfragen kontaktieren Sie bitte die Interzero Hotline unter: </t>
    </r>
    <r>
      <rPr>
        <sz val="10"/>
        <color theme="3" tint="0.39997558519241921"/>
        <rFont val="Calibri"/>
        <family val="2"/>
        <scheme val="minor"/>
      </rPr>
      <t>02203/9147-1366</t>
    </r>
    <r>
      <rPr>
        <sz val="10"/>
        <rFont val="Calibri"/>
        <family val="2"/>
        <scheme val="minor"/>
      </rPr>
      <t xml:space="preserve"> oder unter </t>
    </r>
    <r>
      <rPr>
        <sz val="10"/>
        <color theme="3" tint="0.39997558519241921"/>
        <rFont val="Calibri"/>
        <family val="2"/>
        <scheme val="minor"/>
      </rPr>
      <t>dr.stoecker@interzero.de</t>
    </r>
  </si>
  <si>
    <t>Es gelten unsere Allgemeinen Geschäftsbedingungen, im Internet unter www.interzero.com oder telefonisch unter +49 2203 9147-0.
Interzero Circular Solutions Germany GmbH | Stollwerckstraße 9a | 51149 Köln | Postfach 90 06 40 | 51116 Köln
Amtsgericht Köln, HRB 23 522, UST-IDNr. DE811575324 | Geschäftsführer: Melanie Freytag, Sebastian Kroll, Alexander Maak
Bankverbindung: Commerzbank AG | IBAN: DE70 3708 0040 0981 8883 00 | BIC: DRESDEFF370
Zertifizierungen: DIN EN ISO 9001:2008, DIN EN ISO 14001:2009, BS OHSAS 18001 | Entsorgungsfachbetrieb</t>
  </si>
  <si>
    <t>Lemon Crush</t>
  </si>
  <si>
    <t>SP204</t>
  </si>
  <si>
    <t>Color Schaum Eventum</t>
  </si>
  <si>
    <t>EV302</t>
  </si>
  <si>
    <t>PP306</t>
  </si>
  <si>
    <t>IB400</t>
  </si>
  <si>
    <t>Iron Bang</t>
  </si>
  <si>
    <t xml:space="preserve">Duftschaum PowerPlus „Naranja“  </t>
  </si>
  <si>
    <t xml:space="preserve">Duftschaum PowerPlus „Magnolia“  </t>
  </si>
  <si>
    <t xml:space="preserve">Duftschaum Power Plus „Fresh &amp; fruity“  </t>
  </si>
  <si>
    <t xml:space="preserve">Duftschaum Power Plus „Fruit Explosion“  </t>
  </si>
  <si>
    <t>         </t>
  </si>
  <si>
    <t>          </t>
  </si>
  <si>
    <t>A200</t>
  </si>
  <si>
    <t>A300</t>
  </si>
  <si>
    <t>A500</t>
  </si>
  <si>
    <t>A400</t>
  </si>
  <si>
    <t>A301</t>
  </si>
  <si>
    <t>A600</t>
  </si>
  <si>
    <t>A501</t>
  </si>
  <si>
    <t>Aktiv Vorreiniger ALPHA</t>
  </si>
  <si>
    <t>Duftschaum ALPHA</t>
  </si>
  <si>
    <t>SB-Schaum ALPHA</t>
  </si>
  <si>
    <t>Intensiv Shampoo ALPHA</t>
  </si>
  <si>
    <t>Schaumglanzpolitur ALPHA</t>
  </si>
  <si>
    <t>Glanzkonservierer ALPHA</t>
  </si>
  <si>
    <t>Glanztrockner ALPHA</t>
  </si>
  <si>
    <t>A201</t>
  </si>
  <si>
    <t>EP400</t>
  </si>
  <si>
    <t>EP500</t>
  </si>
  <si>
    <t>EP600</t>
  </si>
  <si>
    <t>CP900</t>
  </si>
  <si>
    <t>Aktiv-Vorreiniger ALPHA Less Foam</t>
  </si>
  <si>
    <t>Neutral Shampoo ECOPRO</t>
  </si>
  <si>
    <t>Glanztrockner ECOPRO</t>
  </si>
  <si>
    <t>Schaumglanz ECOPRO</t>
  </si>
  <si>
    <t>CERAMIC POLISH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</si>
</sst>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2" x14ac:knownFonts="1">
    <font>
      <sz val="10"/>
      <name val="Arial"/>
    </font>
    <font>
      <sz val="11"/>
      <color theme="1"/>
      <name val="Calibri"/>
      <family val="2"/>
      <scheme val="minor"/>
    </font>
    <font>
      <sz val="11"/>
      <color indexed="8"/>
      <name val="Calibri"/>
      <family val="2"/>
      <scheme val="minor"/>
    </font>
    <font>
      <sz val="8"/>
      <name val="Arial"/>
      <family val="2"/>
    </font>
    <font>
      <sz val="10"/>
      <name val="Calibri"/>
      <family val="2"/>
      <scheme val="minor"/>
    </font>
    <font>
      <b/>
      <sz val="18"/>
      <name val="Calibri"/>
      <family val="2"/>
      <scheme val="minor"/>
    </font>
    <font>
      <sz val="8"/>
      <name val="Calibri"/>
      <family val="2"/>
      <scheme val="minor"/>
    </font>
    <font>
      <b/>
      <sz val="10"/>
      <name val="Calibri"/>
      <family val="2"/>
      <scheme val="minor"/>
    </font>
    <font>
      <sz val="10"/>
      <color theme="3" tint="0.39997558519241921"/>
      <name val="Calibri"/>
      <family val="2"/>
      <scheme val="minor"/>
    </font>
    <font>
      <b/>
      <sz val="9"/>
      <color rgb="FFFFFFFF"/>
      <name val="Calibri"/>
      <family val="2"/>
      <scheme val="minor"/>
    </font>
    <font>
      <sz val="9"/>
      <name val="Calibri"/>
      <family val="2"/>
      <scheme val="minor"/>
    </font>
    <font>
      <b/>
      <sz val="9"/>
      <name val="Calibri"/>
      <family val="2"/>
      <scheme val="minor"/>
    </font>
    <font>
      <i/>
      <sz val="9"/>
      <color rgb="FFFF0000"/>
      <name val="Calibri"/>
      <family val="2"/>
      <scheme val="minor"/>
    </font>
    <font>
      <sz val="10"/>
      <color theme="0"/>
      <name val="Calibri"/>
      <family val="2"/>
      <scheme val="minor"/>
    </font>
    <font>
      <b/>
      <sz val="10"/>
      <name val="Wingdings 2"/>
      <family val="1"/>
      <charset val="2"/>
    </font>
    <font>
      <u/>
      <sz val="10"/>
      <name val="Calibri"/>
      <family val="2"/>
      <scheme val="minor"/>
    </font>
    <font>
      <u/>
      <sz val="10"/>
      <color theme="10"/>
      <name val="Arial"/>
      <family val="2"/>
    </font>
    <font>
      <sz val="11"/>
      <name val="Calibri"/>
      <family val="2"/>
      <scheme val="minor"/>
    </font>
    <font>
      <b/>
      <sz val="11"/>
      <name val="Calibri"/>
      <family val="2"/>
      <scheme val="minor"/>
    </font>
    <font>
      <b/>
      <sz val="11"/>
      <color theme="3"/>
      <name val="Calibri"/>
      <family val="2"/>
      <scheme val="minor"/>
    </font>
    <font>
      <b/>
      <sz val="36"/>
      <color theme="3"/>
      <name val="Calibri"/>
      <family val="2"/>
      <scheme val="minor"/>
    </font>
    <font>
      <sz val="8"/>
      <name val="Arial"/>
    </font>
  </fonts>
  <fills count="7">
    <fill>
      <patternFill patternType="none"/>
    </fill>
    <fill>
      <patternFill patternType="gray125"/>
    </fill>
    <fill>
      <patternFill patternType="solid">
        <fgColor rgb="FFFF000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EAEAEA"/>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s>
  <cellStyleXfs count="4">
    <xf numFmtId="0" fontId="0" fillId="0" borderId="0"/>
    <xf numFmtId="0" fontId="1" fillId="0" borderId="0"/>
    <xf numFmtId="0" fontId="2" fillId="0" borderId="0"/>
    <xf numFmtId="0" fontId="16" fillId="0" borderId="0" applyNumberFormat="0" applyFill="0" applyBorder="0" applyAlignment="0" applyProtection="0"/>
  </cellStyleXfs>
  <cellXfs count="114">
    <xf numFmtId="0" fontId="0" fillId="0" borderId="0" xfId="0"/>
    <xf numFmtId="0" fontId="4" fillId="0" borderId="2" xfId="0" applyFont="1" applyBorder="1" applyAlignment="1" applyProtection="1">
      <alignment horizontal="center"/>
      <protection locked="0"/>
    </xf>
    <xf numFmtId="0" fontId="4" fillId="0" borderId="0" xfId="0" applyFont="1"/>
    <xf numFmtId="0" fontId="5" fillId="0" borderId="0" xfId="0" applyFont="1" applyAlignment="1">
      <alignment vertical="center"/>
    </xf>
    <xf numFmtId="0" fontId="6" fillId="0" borderId="0" xfId="0" applyFont="1"/>
    <xf numFmtId="164" fontId="6" fillId="0" borderId="0" xfId="0" applyNumberFormat="1" applyFont="1" applyAlignment="1">
      <alignment horizontal="left"/>
    </xf>
    <xf numFmtId="0" fontId="4" fillId="0" borderId="0" xfId="0" applyFont="1" applyAlignment="1">
      <alignment horizontal="center"/>
    </xf>
    <xf numFmtId="14" fontId="4" fillId="0" borderId="0" xfId="0" applyNumberFormat="1" applyFont="1"/>
    <xf numFmtId="0" fontId="4" fillId="3" borderId="0" xfId="0" applyFont="1" applyFill="1"/>
    <xf numFmtId="0" fontId="4" fillId="3" borderId="0" xfId="0" applyFont="1" applyFill="1" applyAlignment="1">
      <alignment horizontal="right"/>
    </xf>
    <xf numFmtId="14" fontId="4" fillId="3" borderId="0" xfId="0" applyNumberFormat="1" applyFont="1" applyFill="1" applyAlignment="1">
      <alignment horizontal="left"/>
    </xf>
    <xf numFmtId="0" fontId="4" fillId="3" borderId="0" xfId="0" applyFont="1" applyFill="1" applyAlignment="1">
      <alignment horizontal="center"/>
    </xf>
    <xf numFmtId="0" fontId="4" fillId="0" borderId="2" xfId="0" applyFont="1" applyBorder="1" applyAlignment="1">
      <alignment horizontal="center"/>
    </xf>
    <xf numFmtId="0" fontId="4" fillId="3" borderId="1" xfId="0" applyFont="1" applyFill="1" applyBorder="1" applyAlignment="1">
      <alignment horizontal="center"/>
    </xf>
    <xf numFmtId="0" fontId="4" fillId="3" borderId="1" xfId="0" applyFont="1" applyFill="1" applyBorder="1"/>
    <xf numFmtId="0" fontId="4" fillId="0" borderId="7" xfId="0" applyFont="1" applyBorder="1" applyAlignment="1">
      <alignment horizontal="center"/>
    </xf>
    <xf numFmtId="0" fontId="4" fillId="0" borderId="7" xfId="0" quotePrefix="1" applyFont="1" applyBorder="1" applyAlignment="1">
      <alignment horizontal="center"/>
    </xf>
    <xf numFmtId="16" fontId="4" fillId="0" borderId="7" xfId="0" quotePrefix="1" applyNumberFormat="1" applyFont="1" applyBorder="1" applyAlignment="1">
      <alignment horizontal="center"/>
    </xf>
    <xf numFmtId="0" fontId="4" fillId="0" borderId="9" xfId="0" applyFont="1" applyBorder="1"/>
    <xf numFmtId="0" fontId="14" fillId="0" borderId="8" xfId="0" applyFont="1" applyBorder="1" applyAlignment="1">
      <alignment horizontal="center"/>
    </xf>
    <xf numFmtId="0" fontId="7" fillId="3" borderId="1" xfId="0" applyFont="1" applyFill="1" applyBorder="1" applyAlignment="1">
      <alignment horizontal="center"/>
    </xf>
    <xf numFmtId="0" fontId="14" fillId="0" borderId="0" xfId="0" applyFont="1" applyAlignment="1">
      <alignment horizontal="center"/>
    </xf>
    <xf numFmtId="0" fontId="4" fillId="2" borderId="0" xfId="0" applyFont="1" applyFill="1"/>
    <xf numFmtId="0" fontId="4" fillId="2" borderId="0" xfId="0" applyFont="1" applyFill="1" applyAlignment="1">
      <alignment horizontal="center"/>
    </xf>
    <xf numFmtId="0" fontId="13" fillId="2" borderId="0" xfId="0" applyFont="1" applyFill="1" applyAlignment="1">
      <alignment horizontal="center"/>
    </xf>
    <xf numFmtId="0" fontId="9" fillId="2" borderId="0" xfId="0" applyFont="1" applyFill="1" applyAlignment="1">
      <alignment horizontal="center" vertical="center" wrapText="1"/>
    </xf>
    <xf numFmtId="0" fontId="9" fillId="2" borderId="6" xfId="0" applyFont="1" applyFill="1" applyBorder="1" applyAlignment="1">
      <alignment horizontal="center" vertical="center" wrapText="1"/>
    </xf>
    <xf numFmtId="0" fontId="14" fillId="3" borderId="1" xfId="0" applyFont="1" applyFill="1" applyBorder="1" applyAlignment="1">
      <alignment horizontal="center"/>
    </xf>
    <xf numFmtId="0" fontId="7" fillId="3" borderId="1" xfId="0" applyFont="1" applyFill="1" applyBorder="1"/>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4" xfId="0" applyFont="1" applyBorder="1" applyAlignment="1">
      <alignment horizontal="center" vertical="center"/>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4" fillId="0" borderId="14" xfId="0" applyFont="1" applyBorder="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4" fillId="0" borderId="4" xfId="0" applyFont="1" applyBorder="1" applyAlignment="1">
      <alignment horizontal="center"/>
    </xf>
    <xf numFmtId="0" fontId="7" fillId="0" borderId="0" xfId="0" applyFont="1" applyAlignment="1">
      <alignment horizontal="left"/>
    </xf>
    <xf numFmtId="14" fontId="4" fillId="5" borderId="0" xfId="0" applyNumberFormat="1" applyFont="1" applyFill="1"/>
    <xf numFmtId="0" fontId="4" fillId="0" borderId="19" xfId="0" applyFont="1" applyBorder="1" applyAlignment="1">
      <alignment horizontal="center"/>
    </xf>
    <xf numFmtId="0" fontId="4" fillId="5" borderId="18" xfId="0" applyFont="1" applyFill="1" applyBorder="1" applyAlignment="1">
      <alignment horizontal="center"/>
    </xf>
    <xf numFmtId="0" fontId="4" fillId="6" borderId="0" xfId="0" applyFont="1" applyFill="1"/>
    <xf numFmtId="0" fontId="4" fillId="6" borderId="0" xfId="0" applyFont="1" applyFill="1" applyAlignment="1">
      <alignment vertical="center"/>
    </xf>
    <xf numFmtId="0" fontId="10" fillId="0" borderId="3" xfId="0" applyFont="1" applyBorder="1" applyAlignment="1">
      <alignment horizontal="left" vertical="center"/>
    </xf>
    <xf numFmtId="0" fontId="10" fillId="0" borderId="4" xfId="0" applyFont="1" applyBorder="1" applyAlignment="1">
      <alignment horizontal="center" vertical="center"/>
    </xf>
    <xf numFmtId="0" fontId="10" fillId="0" borderId="2" xfId="0" applyFont="1" applyBorder="1" applyAlignment="1">
      <alignment horizontal="center" vertical="center" wrapText="1"/>
    </xf>
    <xf numFmtId="0" fontId="10" fillId="0" borderId="2" xfId="0" applyFont="1" applyBorder="1" applyAlignment="1">
      <alignment horizontal="left" vertical="center"/>
    </xf>
    <xf numFmtId="0" fontId="10" fillId="0" borderId="3" xfId="0" applyFont="1" applyBorder="1" applyAlignment="1">
      <alignment vertical="center"/>
    </xf>
    <xf numFmtId="0" fontId="11" fillId="0" borderId="4" xfId="0" applyFont="1" applyBorder="1" applyAlignment="1">
      <alignment horizontal="center" vertical="center"/>
    </xf>
    <xf numFmtId="0" fontId="4" fillId="0" borderId="3" xfId="0" applyFont="1" applyBorder="1"/>
    <xf numFmtId="0" fontId="4" fillId="0" borderId="13" xfId="0" applyFont="1" applyBorder="1" applyAlignment="1">
      <alignment horizontal="left"/>
    </xf>
    <xf numFmtId="0" fontId="11" fillId="0" borderId="2" xfId="0" applyFont="1" applyBorder="1" applyAlignment="1">
      <alignment horizontal="center" vertical="center"/>
    </xf>
    <xf numFmtId="0" fontId="4" fillId="0" borderId="4" xfId="0" applyFont="1" applyBorder="1"/>
    <xf numFmtId="0" fontId="4" fillId="0" borderId="2" xfId="0" applyFont="1" applyBorder="1" applyAlignment="1">
      <alignment horizontal="left"/>
    </xf>
    <xf numFmtId="0" fontId="4" fillId="0" borderId="3" xfId="0" applyFont="1" applyBorder="1" applyAlignment="1">
      <alignment horizontal="left"/>
    </xf>
    <xf numFmtId="0" fontId="10" fillId="0" borderId="4" xfId="0" applyFont="1" applyBorder="1" applyAlignment="1">
      <alignment vertical="center"/>
    </xf>
    <xf numFmtId="0" fontId="7" fillId="2" borderId="0" xfId="0" applyFont="1" applyFill="1" applyAlignment="1">
      <alignment horizontal="center"/>
    </xf>
    <xf numFmtId="0" fontId="4" fillId="2" borderId="0" xfId="0" applyFont="1" applyFill="1" applyAlignment="1">
      <alignment horizontal="left"/>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7" fillId="0" borderId="0" xfId="0" applyFont="1"/>
    <xf numFmtId="0" fontId="17" fillId="0" borderId="20" xfId="0" applyFont="1" applyBorder="1"/>
    <xf numFmtId="0" fontId="18" fillId="0" borderId="0" xfId="0" applyFont="1"/>
    <xf numFmtId="0" fontId="17" fillId="0" borderId="0" xfId="0" applyFont="1" applyAlignment="1">
      <alignment horizontal="left"/>
    </xf>
    <xf numFmtId="0" fontId="6" fillId="6" borderId="0" xfId="0" applyFont="1" applyFill="1"/>
    <xf numFmtId="0" fontId="6" fillId="0" borderId="0" xfId="0" applyFont="1" applyAlignment="1">
      <alignment horizontal="center"/>
    </xf>
    <xf numFmtId="0" fontId="10" fillId="0" borderId="2" xfId="0" applyFont="1" applyBorder="1" applyAlignment="1">
      <alignment horizontal="center"/>
    </xf>
    <xf numFmtId="0" fontId="4" fillId="3" borderId="0" xfId="0" applyFont="1" applyFill="1" applyAlignment="1">
      <alignment vertical="center"/>
    </xf>
    <xf numFmtId="0" fontId="4" fillId="3" borderId="0" xfId="0" applyFont="1" applyFill="1" applyAlignment="1">
      <alignment horizontal="center" vertical="center"/>
    </xf>
    <xf numFmtId="0" fontId="13" fillId="0" borderId="0" xfId="0" applyFont="1" applyAlignment="1">
      <alignment horizontal="center"/>
    </xf>
    <xf numFmtId="0" fontId="13" fillId="0" borderId="0" xfId="0" applyFont="1"/>
    <xf numFmtId="0" fontId="20" fillId="0" borderId="0" xfId="0" applyFont="1" applyAlignment="1">
      <alignment horizontal="right" vertical="center"/>
    </xf>
    <xf numFmtId="0" fontId="19" fillId="0" borderId="0" xfId="0" applyFont="1"/>
    <xf numFmtId="0" fontId="4" fillId="6" borderId="0" xfId="0" applyFont="1" applyFill="1" applyAlignment="1">
      <alignment horizontal="center"/>
    </xf>
    <xf numFmtId="14" fontId="4" fillId="6" borderId="0" xfId="0" applyNumberFormat="1" applyFont="1" applyFill="1"/>
    <xf numFmtId="0" fontId="4" fillId="6" borderId="0" xfId="0" quotePrefix="1" applyFont="1" applyFill="1"/>
    <xf numFmtId="0" fontId="9" fillId="6" borderId="11"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0" xfId="0" applyFont="1" applyFill="1" applyAlignment="1">
      <alignment horizontal="center" vertical="center" wrapText="1"/>
    </xf>
    <xf numFmtId="0" fontId="9" fillId="6" borderId="6" xfId="0" applyFont="1" applyFill="1" applyBorder="1" applyAlignment="1">
      <alignment horizontal="center" vertical="center" wrapText="1"/>
    </xf>
    <xf numFmtId="0" fontId="4" fillId="6" borderId="2" xfId="0" applyFont="1" applyFill="1" applyBorder="1" applyAlignment="1">
      <alignment horizontal="center" vertical="center"/>
    </xf>
    <xf numFmtId="0" fontId="4" fillId="6" borderId="2" xfId="0" applyFont="1" applyFill="1" applyBorder="1" applyAlignment="1">
      <alignment horizontal="center"/>
    </xf>
    <xf numFmtId="0" fontId="4" fillId="6" borderId="3" xfId="0" applyFont="1" applyFill="1" applyBorder="1" applyAlignment="1">
      <alignment horizontal="center"/>
    </xf>
    <xf numFmtId="0" fontId="4" fillId="6" borderId="2" xfId="0" applyFont="1" applyFill="1" applyBorder="1"/>
    <xf numFmtId="0" fontId="4" fillId="6" borderId="4" xfId="0" applyFont="1" applyFill="1" applyBorder="1" applyAlignment="1">
      <alignment horizontal="center" vertical="center"/>
    </xf>
    <xf numFmtId="0" fontId="4" fillId="6" borderId="2" xfId="0" applyFont="1" applyFill="1" applyBorder="1" applyAlignment="1">
      <alignment vertical="center"/>
    </xf>
    <xf numFmtId="0" fontId="9" fillId="0" borderId="0" xfId="0" applyFont="1" applyAlignment="1">
      <alignment horizontal="center" vertical="center" wrapText="1"/>
    </xf>
    <xf numFmtId="0" fontId="4" fillId="6" borderId="0" xfId="0" applyFont="1" applyFill="1" applyAlignment="1">
      <alignment horizontal="center" vertical="center"/>
    </xf>
    <xf numFmtId="0" fontId="7" fillId="0" borderId="0" xfId="0" applyFont="1" applyAlignment="1">
      <alignment horizontal="center"/>
    </xf>
    <xf numFmtId="0" fontId="4" fillId="0" borderId="0" xfId="0" applyFont="1" applyBorder="1"/>
    <xf numFmtId="0" fontId="4" fillId="0" borderId="0" xfId="0" applyFont="1" applyBorder="1" applyAlignment="1">
      <alignment horizontal="center"/>
    </xf>
    <xf numFmtId="0" fontId="4" fillId="0" borderId="0" xfId="0" applyFont="1" applyBorder="1" applyAlignment="1">
      <alignment horizontal="center" vertical="center"/>
    </xf>
    <xf numFmtId="0" fontId="4" fillId="0" borderId="3" xfId="0" applyFont="1" applyBorder="1" applyAlignment="1">
      <alignment horizontal="center"/>
    </xf>
    <xf numFmtId="0" fontId="4" fillId="0" borderId="5" xfId="0" applyFont="1" applyBorder="1" applyAlignment="1">
      <alignment horizontal="center"/>
    </xf>
    <xf numFmtId="0" fontId="4" fillId="5" borderId="16" xfId="0" applyFont="1" applyFill="1" applyBorder="1" applyAlignment="1">
      <alignment horizontal="center"/>
    </xf>
    <xf numFmtId="0" fontId="4" fillId="5" borderId="17" xfId="0" applyFont="1" applyFill="1" applyBorder="1" applyAlignment="1">
      <alignment horizontal="center"/>
    </xf>
    <xf numFmtId="0" fontId="4" fillId="0" borderId="0" xfId="0" applyFont="1" applyAlignment="1">
      <alignment horizontal="center" wrapText="1"/>
    </xf>
    <xf numFmtId="0" fontId="16" fillId="0" borderId="0" xfId="3" applyAlignment="1" applyProtection="1">
      <alignment horizontal="left"/>
    </xf>
    <xf numFmtId="0" fontId="4" fillId="0" borderId="0" xfId="0" applyFont="1" applyAlignment="1">
      <alignment horizontal="left" vertical="center" wrapText="1"/>
    </xf>
    <xf numFmtId="0" fontId="4" fillId="4" borderId="0" xfId="0" applyFont="1" applyFill="1" applyAlignment="1" applyProtection="1">
      <alignment horizontal="left" vertical="center"/>
      <protection locked="0"/>
    </xf>
    <xf numFmtId="0" fontId="4" fillId="4" borderId="0" xfId="0" applyFont="1" applyFill="1" applyAlignment="1" applyProtection="1">
      <alignment horizontal="left"/>
      <protection locked="0"/>
    </xf>
    <xf numFmtId="0" fontId="5" fillId="0" borderId="0" xfId="0" applyFont="1" applyAlignment="1">
      <alignment horizontal="center" vertical="center" wrapText="1"/>
    </xf>
    <xf numFmtId="0" fontId="4" fillId="0" borderId="2" xfId="0" applyFont="1" applyBorder="1" applyAlignment="1" applyProtection="1">
      <alignment horizontal="left"/>
      <protection locked="0"/>
    </xf>
    <xf numFmtId="0" fontId="6" fillId="0" borderId="17" xfId="0" applyFont="1" applyBorder="1" applyAlignment="1">
      <alignment horizontal="center" vertical="center" wrapText="1"/>
    </xf>
    <xf numFmtId="0" fontId="18" fillId="0" borderId="0" xfId="0" applyFont="1" applyAlignment="1">
      <alignment horizontal="center"/>
    </xf>
    <xf numFmtId="0" fontId="4" fillId="0" borderId="15" xfId="0" applyFont="1" applyBorder="1" applyAlignment="1">
      <alignment horizontal="center"/>
    </xf>
    <xf numFmtId="0" fontId="4" fillId="0" borderId="1" xfId="0" applyFont="1" applyBorder="1" applyAlignment="1">
      <alignment horizontal="center"/>
    </xf>
    <xf numFmtId="14" fontId="4" fillId="5" borderId="0" xfId="0" applyNumberFormat="1" applyFont="1" applyFill="1" applyAlignment="1" applyProtection="1">
      <alignment horizontal="left"/>
      <protection locked="0"/>
    </xf>
    <xf numFmtId="14" fontId="4" fillId="5" borderId="0" xfId="0" applyNumberFormat="1" applyFont="1" applyFill="1" applyAlignment="1" applyProtection="1">
      <alignment horizontal="left" vertical="center"/>
      <protection locked="0"/>
    </xf>
    <xf numFmtId="0" fontId="4" fillId="0" borderId="4" xfId="0" applyFont="1" applyBorder="1" applyAlignment="1">
      <alignment horizontal="center"/>
    </xf>
    <xf numFmtId="0" fontId="4" fillId="0" borderId="0" xfId="0" applyFont="1" applyAlignment="1">
      <alignment horizontal="center"/>
    </xf>
    <xf numFmtId="0" fontId="18" fillId="0" borderId="0" xfId="0" applyFont="1" applyAlignment="1">
      <alignment horizontal="left" vertical="center" wrapText="1"/>
    </xf>
    <xf numFmtId="0" fontId="4" fillId="3" borderId="1" xfId="0" applyFont="1" applyFill="1" applyBorder="1" applyAlignment="1">
      <alignment horizontal="center" vertical="center" wrapText="1"/>
    </xf>
  </cellXfs>
  <cellStyles count="4">
    <cellStyle name="Link" xfId="3" builtinId="8"/>
    <cellStyle name="Standard" xfId="0" builtinId="0"/>
    <cellStyle name="Standard 2" xfId="1" xr:uid="{F74093D9-0DFB-4D04-864E-60D7E5AFF04F}"/>
    <cellStyle name="Standard 2 2" xfId="2" xr:uid="{876CD67B-590C-497E-9950-364D9ABE7BA0}"/>
  </cellStyles>
  <dxfs count="0"/>
  <tableStyles count="0" defaultTableStyle="TableStyleMedium2" defaultPivotStyle="PivotStyleLight16"/>
  <colors>
    <mruColors>
      <color rgb="FFEAEAEA"/>
      <color rgb="FFF8F8F8"/>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jpeg"/><Relationship Id="rId21" Type="http://schemas.openxmlformats.org/officeDocument/2006/relationships/image" Target="../media/image20.jpg"/><Relationship Id="rId7" Type="http://schemas.openxmlformats.org/officeDocument/2006/relationships/image" Target="../media/image7.jpe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hyperlink" Target="https://pixabay.com/de/ausrufezeichen-angelegenheit-507768/" TargetMode="External"/><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3.jpeg"/><Relationship Id="rId7" Type="http://schemas.openxmlformats.org/officeDocument/2006/relationships/image" Target="../media/image16.png"/><Relationship Id="rId2" Type="http://schemas.openxmlformats.org/officeDocument/2006/relationships/image" Target="../media/image22.jpeg"/><Relationship Id="rId1" Type="http://schemas.openxmlformats.org/officeDocument/2006/relationships/image" Target="../media/image1.png"/><Relationship Id="rId6" Type="http://schemas.openxmlformats.org/officeDocument/2006/relationships/image" Target="../media/image5.jpeg"/><Relationship Id="rId5" Type="http://schemas.openxmlformats.org/officeDocument/2006/relationships/image" Target="../media/image7.jpeg"/><Relationship Id="rId4" Type="http://schemas.openxmlformats.org/officeDocument/2006/relationships/image" Target="../media/image2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5.emf"/></Relationships>
</file>

<file path=xl/drawings/drawing1.xml><?xml version="1.0" encoding="utf-8"?>
<xdr:wsDr xmlns:xdr="http://schemas.openxmlformats.org/drawingml/2006/spreadsheetDrawing" xmlns:a="http://schemas.openxmlformats.org/drawingml/2006/main">
  <xdr:twoCellAnchor editAs="oneCell">
    <xdr:from>
      <xdr:col>10</xdr:col>
      <xdr:colOff>457126</xdr:colOff>
      <xdr:row>0</xdr:row>
      <xdr:rowOff>12887</xdr:rowOff>
    </xdr:from>
    <xdr:to>
      <xdr:col>11</xdr:col>
      <xdr:colOff>535595</xdr:colOff>
      <xdr:row>1</xdr:row>
      <xdr:rowOff>152400</xdr:rowOff>
    </xdr:to>
    <xdr:pic>
      <xdr:nvPicPr>
        <xdr:cNvPr id="2" name="Grafik 2">
          <a:extLst>
            <a:ext uri="{FF2B5EF4-FFF2-40B4-BE49-F238E27FC236}">
              <a16:creationId xmlns:a16="http://schemas.microsoft.com/office/drawing/2014/main" id="{B31A6A35-A792-4826-8CCF-19B4C518A3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5601" y="12887"/>
          <a:ext cx="824017" cy="844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36</xdr:row>
      <xdr:rowOff>37950</xdr:rowOff>
    </xdr:from>
    <xdr:to>
      <xdr:col>1</xdr:col>
      <xdr:colOff>587625</xdr:colOff>
      <xdr:row>36</xdr:row>
      <xdr:rowOff>577950</xdr:rowOff>
    </xdr:to>
    <xdr:pic>
      <xdr:nvPicPr>
        <xdr:cNvPr id="14" name="Grafik 13">
          <a:extLst>
            <a:ext uri="{FF2B5EF4-FFF2-40B4-BE49-F238E27FC236}">
              <a16:creationId xmlns:a16="http://schemas.microsoft.com/office/drawing/2014/main" id="{11F73256-B5C3-4761-B4FE-A8BC43F968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10153500"/>
          <a:ext cx="540000" cy="540000"/>
        </a:xfrm>
        <a:prstGeom prst="rect">
          <a:avLst/>
        </a:prstGeom>
      </xdr:spPr>
    </xdr:pic>
    <xdr:clientData/>
  </xdr:twoCellAnchor>
  <xdr:twoCellAnchor editAs="oneCell">
    <xdr:from>
      <xdr:col>2</xdr:col>
      <xdr:colOff>45225</xdr:colOff>
      <xdr:row>36</xdr:row>
      <xdr:rowOff>37950</xdr:rowOff>
    </xdr:from>
    <xdr:to>
      <xdr:col>2</xdr:col>
      <xdr:colOff>585225</xdr:colOff>
      <xdr:row>36</xdr:row>
      <xdr:rowOff>577950</xdr:rowOff>
    </xdr:to>
    <xdr:pic>
      <xdr:nvPicPr>
        <xdr:cNvPr id="16" name="Grafik 15">
          <a:extLst>
            <a:ext uri="{FF2B5EF4-FFF2-40B4-BE49-F238E27FC236}">
              <a16:creationId xmlns:a16="http://schemas.microsoft.com/office/drawing/2014/main" id="{2210C1FB-28A0-4371-926B-11F6E57F7A3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1500" y="10153500"/>
          <a:ext cx="540000" cy="540000"/>
        </a:xfrm>
        <a:prstGeom prst="rect">
          <a:avLst/>
        </a:prstGeom>
      </xdr:spPr>
    </xdr:pic>
    <xdr:clientData/>
  </xdr:twoCellAnchor>
  <xdr:twoCellAnchor editAs="oneCell">
    <xdr:from>
      <xdr:col>3</xdr:col>
      <xdr:colOff>42825</xdr:colOff>
      <xdr:row>36</xdr:row>
      <xdr:rowOff>37950</xdr:rowOff>
    </xdr:from>
    <xdr:to>
      <xdr:col>3</xdr:col>
      <xdr:colOff>582825</xdr:colOff>
      <xdr:row>36</xdr:row>
      <xdr:rowOff>577950</xdr:rowOff>
    </xdr:to>
    <xdr:pic>
      <xdr:nvPicPr>
        <xdr:cNvPr id="18" name="Grafik 17">
          <a:extLst>
            <a:ext uri="{FF2B5EF4-FFF2-40B4-BE49-F238E27FC236}">
              <a16:creationId xmlns:a16="http://schemas.microsoft.com/office/drawing/2014/main" id="{2E5696B5-4554-4347-8D8E-469C2DA12A3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95375" y="10153500"/>
          <a:ext cx="540000" cy="540000"/>
        </a:xfrm>
        <a:prstGeom prst="rect">
          <a:avLst/>
        </a:prstGeom>
      </xdr:spPr>
    </xdr:pic>
    <xdr:clientData/>
  </xdr:twoCellAnchor>
  <xdr:twoCellAnchor editAs="oneCell">
    <xdr:from>
      <xdr:col>4</xdr:col>
      <xdr:colOff>85725</xdr:colOff>
      <xdr:row>36</xdr:row>
      <xdr:rowOff>37950</xdr:rowOff>
    </xdr:from>
    <xdr:to>
      <xdr:col>4</xdr:col>
      <xdr:colOff>625725</xdr:colOff>
      <xdr:row>36</xdr:row>
      <xdr:rowOff>577950</xdr:rowOff>
    </xdr:to>
    <xdr:pic>
      <xdr:nvPicPr>
        <xdr:cNvPr id="20" name="Grafik 19">
          <a:extLst>
            <a:ext uri="{FF2B5EF4-FFF2-40B4-BE49-F238E27FC236}">
              <a16:creationId xmlns:a16="http://schemas.microsoft.com/office/drawing/2014/main" id="{0500F9CE-5798-4FC2-B9E2-3F600753127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114550" y="7743675"/>
          <a:ext cx="540000" cy="540000"/>
        </a:xfrm>
        <a:prstGeom prst="rect">
          <a:avLst/>
        </a:prstGeom>
      </xdr:spPr>
    </xdr:pic>
    <xdr:clientData/>
  </xdr:twoCellAnchor>
  <xdr:twoCellAnchor editAs="oneCell">
    <xdr:from>
      <xdr:col>5</xdr:col>
      <xdr:colOff>45150</xdr:colOff>
      <xdr:row>36</xdr:row>
      <xdr:rowOff>37950</xdr:rowOff>
    </xdr:from>
    <xdr:to>
      <xdr:col>5</xdr:col>
      <xdr:colOff>585150</xdr:colOff>
      <xdr:row>36</xdr:row>
      <xdr:rowOff>577950</xdr:rowOff>
    </xdr:to>
    <xdr:pic>
      <xdr:nvPicPr>
        <xdr:cNvPr id="22" name="Grafik 21">
          <a:extLst>
            <a:ext uri="{FF2B5EF4-FFF2-40B4-BE49-F238E27FC236}">
              <a16:creationId xmlns:a16="http://schemas.microsoft.com/office/drawing/2014/main" id="{1F9996E0-8221-4E10-816F-81CE7CBF28B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750250" y="6762600"/>
          <a:ext cx="540000" cy="540000"/>
        </a:xfrm>
        <a:prstGeom prst="rect">
          <a:avLst/>
        </a:prstGeom>
      </xdr:spPr>
    </xdr:pic>
    <xdr:clientData/>
  </xdr:twoCellAnchor>
  <xdr:twoCellAnchor editAs="oneCell">
    <xdr:from>
      <xdr:col>6</xdr:col>
      <xdr:colOff>80850</xdr:colOff>
      <xdr:row>36</xdr:row>
      <xdr:rowOff>37950</xdr:rowOff>
    </xdr:from>
    <xdr:to>
      <xdr:col>6</xdr:col>
      <xdr:colOff>620850</xdr:colOff>
      <xdr:row>36</xdr:row>
      <xdr:rowOff>577950</xdr:rowOff>
    </xdr:to>
    <xdr:pic>
      <xdr:nvPicPr>
        <xdr:cNvPr id="24" name="Grafik 23">
          <a:extLst>
            <a:ext uri="{FF2B5EF4-FFF2-40B4-BE49-F238E27FC236}">
              <a16:creationId xmlns:a16="http://schemas.microsoft.com/office/drawing/2014/main" id="{006AE1A3-CFCE-4346-B740-6706575E5B0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462225" y="10153500"/>
          <a:ext cx="540000" cy="540000"/>
        </a:xfrm>
        <a:prstGeom prst="rect">
          <a:avLst/>
        </a:prstGeom>
      </xdr:spPr>
    </xdr:pic>
    <xdr:clientData/>
  </xdr:twoCellAnchor>
  <xdr:twoCellAnchor editAs="oneCell">
    <xdr:from>
      <xdr:col>7</xdr:col>
      <xdr:colOff>87975</xdr:colOff>
      <xdr:row>36</xdr:row>
      <xdr:rowOff>37950</xdr:rowOff>
    </xdr:from>
    <xdr:to>
      <xdr:col>7</xdr:col>
      <xdr:colOff>627975</xdr:colOff>
      <xdr:row>36</xdr:row>
      <xdr:rowOff>577950</xdr:rowOff>
    </xdr:to>
    <xdr:pic>
      <xdr:nvPicPr>
        <xdr:cNvPr id="25" name="Grafik 24">
          <a:extLst>
            <a:ext uri="{FF2B5EF4-FFF2-40B4-BE49-F238E27FC236}">
              <a16:creationId xmlns:a16="http://schemas.microsoft.com/office/drawing/2014/main" id="{11BDCBFF-F8A6-462A-AE5F-77202FB2C6D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145625" y="10153500"/>
          <a:ext cx="540000" cy="540000"/>
        </a:xfrm>
        <a:prstGeom prst="rect">
          <a:avLst/>
        </a:prstGeom>
      </xdr:spPr>
    </xdr:pic>
    <xdr:clientData/>
  </xdr:twoCellAnchor>
  <xdr:twoCellAnchor editAs="oneCell">
    <xdr:from>
      <xdr:col>8</xdr:col>
      <xdr:colOff>95100</xdr:colOff>
      <xdr:row>36</xdr:row>
      <xdr:rowOff>37950</xdr:rowOff>
    </xdr:from>
    <xdr:to>
      <xdr:col>8</xdr:col>
      <xdr:colOff>635100</xdr:colOff>
      <xdr:row>36</xdr:row>
      <xdr:rowOff>577950</xdr:rowOff>
    </xdr:to>
    <xdr:pic>
      <xdr:nvPicPr>
        <xdr:cNvPr id="26" name="Grafik 25">
          <a:extLst>
            <a:ext uri="{FF2B5EF4-FFF2-40B4-BE49-F238E27FC236}">
              <a16:creationId xmlns:a16="http://schemas.microsoft.com/office/drawing/2014/main" id="{3AFC5817-CB09-4EDC-89B7-B36C41E6C7C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829025" y="10153500"/>
          <a:ext cx="540000" cy="540000"/>
        </a:xfrm>
        <a:prstGeom prst="rect">
          <a:avLst/>
        </a:prstGeom>
      </xdr:spPr>
    </xdr:pic>
    <xdr:clientData/>
  </xdr:twoCellAnchor>
  <xdr:twoCellAnchor editAs="oneCell">
    <xdr:from>
      <xdr:col>1</xdr:col>
      <xdr:colOff>47625</xdr:colOff>
      <xdr:row>31</xdr:row>
      <xdr:rowOff>42862</xdr:rowOff>
    </xdr:from>
    <xdr:to>
      <xdr:col>1</xdr:col>
      <xdr:colOff>571625</xdr:colOff>
      <xdr:row>31</xdr:row>
      <xdr:rowOff>582862</xdr:rowOff>
    </xdr:to>
    <xdr:pic>
      <xdr:nvPicPr>
        <xdr:cNvPr id="4" name="Grafik 3">
          <a:extLst>
            <a:ext uri="{FF2B5EF4-FFF2-40B4-BE49-F238E27FC236}">
              <a16:creationId xmlns:a16="http://schemas.microsoft.com/office/drawing/2014/main" id="{5B9B7ED4-971C-46E0-8772-56F5849E85D3}"/>
            </a:ext>
          </a:extLst>
        </xdr:cNvPr>
        <xdr:cNvPicPr>
          <a:picLocks noChangeAspect="1"/>
        </xdr:cNvPicPr>
      </xdr:nvPicPr>
      <xdr:blipFill>
        <a:blip xmlns:r="http://schemas.openxmlformats.org/officeDocument/2006/relationships" r:embed="rId10"/>
        <a:stretch>
          <a:fillRect/>
        </a:stretch>
      </xdr:blipFill>
      <xdr:spPr>
        <a:xfrm>
          <a:off x="47625" y="6243637"/>
          <a:ext cx="524000" cy="540000"/>
        </a:xfrm>
        <a:prstGeom prst="rect">
          <a:avLst/>
        </a:prstGeom>
      </xdr:spPr>
    </xdr:pic>
    <xdr:clientData/>
  </xdr:twoCellAnchor>
  <xdr:twoCellAnchor editAs="oneCell">
    <xdr:from>
      <xdr:col>2</xdr:col>
      <xdr:colOff>46207</xdr:colOff>
      <xdr:row>31</xdr:row>
      <xdr:rowOff>42862</xdr:rowOff>
    </xdr:from>
    <xdr:to>
      <xdr:col>2</xdr:col>
      <xdr:colOff>590149</xdr:colOff>
      <xdr:row>31</xdr:row>
      <xdr:rowOff>582862</xdr:rowOff>
    </xdr:to>
    <xdr:pic>
      <xdr:nvPicPr>
        <xdr:cNvPr id="5" name="Grafik 4">
          <a:extLst>
            <a:ext uri="{FF2B5EF4-FFF2-40B4-BE49-F238E27FC236}">
              <a16:creationId xmlns:a16="http://schemas.microsoft.com/office/drawing/2014/main" id="{C75A49F3-3EE2-46E3-B6DE-EB67B5825572}"/>
            </a:ext>
          </a:extLst>
        </xdr:cNvPr>
        <xdr:cNvPicPr>
          <a:picLocks noChangeAspect="1"/>
        </xdr:cNvPicPr>
      </xdr:nvPicPr>
      <xdr:blipFill>
        <a:blip xmlns:r="http://schemas.openxmlformats.org/officeDocument/2006/relationships" r:embed="rId11"/>
        <a:stretch>
          <a:fillRect/>
        </a:stretch>
      </xdr:blipFill>
      <xdr:spPr>
        <a:xfrm>
          <a:off x="722482" y="6243637"/>
          <a:ext cx="543942" cy="540000"/>
        </a:xfrm>
        <a:prstGeom prst="rect">
          <a:avLst/>
        </a:prstGeom>
      </xdr:spPr>
    </xdr:pic>
    <xdr:clientData/>
  </xdr:twoCellAnchor>
  <xdr:twoCellAnchor editAs="oneCell">
    <xdr:from>
      <xdr:col>3</xdr:col>
      <xdr:colOff>64731</xdr:colOff>
      <xdr:row>31</xdr:row>
      <xdr:rowOff>42862</xdr:rowOff>
    </xdr:from>
    <xdr:to>
      <xdr:col>3</xdr:col>
      <xdr:colOff>604731</xdr:colOff>
      <xdr:row>31</xdr:row>
      <xdr:rowOff>582862</xdr:rowOff>
    </xdr:to>
    <xdr:pic>
      <xdr:nvPicPr>
        <xdr:cNvPr id="6" name="Grafik 5">
          <a:extLst>
            <a:ext uri="{FF2B5EF4-FFF2-40B4-BE49-F238E27FC236}">
              <a16:creationId xmlns:a16="http://schemas.microsoft.com/office/drawing/2014/main" id="{23990D0A-35C4-4FF7-BFC4-9265B34BD416}"/>
            </a:ext>
          </a:extLst>
        </xdr:cNvPr>
        <xdr:cNvPicPr>
          <a:picLocks noChangeAspect="1"/>
        </xdr:cNvPicPr>
      </xdr:nvPicPr>
      <xdr:blipFill>
        <a:blip xmlns:r="http://schemas.openxmlformats.org/officeDocument/2006/relationships" r:embed="rId12"/>
        <a:stretch>
          <a:fillRect/>
        </a:stretch>
      </xdr:blipFill>
      <xdr:spPr>
        <a:xfrm>
          <a:off x="1417281" y="6243637"/>
          <a:ext cx="540000" cy="540000"/>
        </a:xfrm>
        <a:prstGeom prst="rect">
          <a:avLst/>
        </a:prstGeom>
      </xdr:spPr>
    </xdr:pic>
    <xdr:clientData/>
  </xdr:twoCellAnchor>
  <xdr:twoCellAnchor editAs="oneCell">
    <xdr:from>
      <xdr:col>4</xdr:col>
      <xdr:colOff>79313</xdr:colOff>
      <xdr:row>31</xdr:row>
      <xdr:rowOff>42862</xdr:rowOff>
    </xdr:from>
    <xdr:to>
      <xdr:col>4</xdr:col>
      <xdr:colOff>624880</xdr:colOff>
      <xdr:row>31</xdr:row>
      <xdr:rowOff>582862</xdr:rowOff>
    </xdr:to>
    <xdr:pic>
      <xdr:nvPicPr>
        <xdr:cNvPr id="8" name="Grafik 7">
          <a:extLst>
            <a:ext uri="{FF2B5EF4-FFF2-40B4-BE49-F238E27FC236}">
              <a16:creationId xmlns:a16="http://schemas.microsoft.com/office/drawing/2014/main" id="{52936872-62FF-45E9-BA24-4E8B5B7FF784}"/>
            </a:ext>
          </a:extLst>
        </xdr:cNvPr>
        <xdr:cNvPicPr>
          <a:picLocks noChangeAspect="1"/>
        </xdr:cNvPicPr>
      </xdr:nvPicPr>
      <xdr:blipFill>
        <a:blip xmlns:r="http://schemas.openxmlformats.org/officeDocument/2006/relationships" r:embed="rId13"/>
        <a:stretch>
          <a:fillRect/>
        </a:stretch>
      </xdr:blipFill>
      <xdr:spPr>
        <a:xfrm>
          <a:off x="2108138" y="6243637"/>
          <a:ext cx="545567" cy="540000"/>
        </a:xfrm>
        <a:prstGeom prst="rect">
          <a:avLst/>
        </a:prstGeom>
      </xdr:spPr>
    </xdr:pic>
    <xdr:clientData/>
  </xdr:twoCellAnchor>
  <xdr:twoCellAnchor editAs="oneCell">
    <xdr:from>
      <xdr:col>5</xdr:col>
      <xdr:colOff>99462</xdr:colOff>
      <xdr:row>31</xdr:row>
      <xdr:rowOff>42862</xdr:rowOff>
    </xdr:from>
    <xdr:to>
      <xdr:col>5</xdr:col>
      <xdr:colOff>623262</xdr:colOff>
      <xdr:row>31</xdr:row>
      <xdr:rowOff>582862</xdr:rowOff>
    </xdr:to>
    <xdr:pic>
      <xdr:nvPicPr>
        <xdr:cNvPr id="10" name="Grafik 9">
          <a:extLst>
            <a:ext uri="{FF2B5EF4-FFF2-40B4-BE49-F238E27FC236}">
              <a16:creationId xmlns:a16="http://schemas.microsoft.com/office/drawing/2014/main" id="{36CAD1DC-7573-4A54-874C-A838A36B1DC6}"/>
            </a:ext>
          </a:extLst>
        </xdr:cNvPr>
        <xdr:cNvPicPr>
          <a:picLocks noChangeAspect="1"/>
        </xdr:cNvPicPr>
      </xdr:nvPicPr>
      <xdr:blipFill>
        <a:blip xmlns:r="http://schemas.openxmlformats.org/officeDocument/2006/relationships" r:embed="rId14"/>
        <a:stretch>
          <a:fillRect/>
        </a:stretch>
      </xdr:blipFill>
      <xdr:spPr>
        <a:xfrm>
          <a:off x="2804562" y="6243637"/>
          <a:ext cx="523800" cy="540000"/>
        </a:xfrm>
        <a:prstGeom prst="rect">
          <a:avLst/>
        </a:prstGeom>
      </xdr:spPr>
    </xdr:pic>
    <xdr:clientData/>
  </xdr:twoCellAnchor>
  <xdr:twoCellAnchor editAs="oneCell">
    <xdr:from>
      <xdr:col>6</xdr:col>
      <xdr:colOff>97844</xdr:colOff>
      <xdr:row>31</xdr:row>
      <xdr:rowOff>42862</xdr:rowOff>
    </xdr:from>
    <xdr:to>
      <xdr:col>6</xdr:col>
      <xdr:colOff>637844</xdr:colOff>
      <xdr:row>31</xdr:row>
      <xdr:rowOff>582862</xdr:rowOff>
    </xdr:to>
    <xdr:pic>
      <xdr:nvPicPr>
        <xdr:cNvPr id="12" name="Grafik 11">
          <a:extLst>
            <a:ext uri="{FF2B5EF4-FFF2-40B4-BE49-F238E27FC236}">
              <a16:creationId xmlns:a16="http://schemas.microsoft.com/office/drawing/2014/main" id="{C46F81DC-450F-47A2-A250-C8FBE41BB21C}"/>
            </a:ext>
          </a:extLst>
        </xdr:cNvPr>
        <xdr:cNvPicPr>
          <a:picLocks noChangeAspect="1"/>
        </xdr:cNvPicPr>
      </xdr:nvPicPr>
      <xdr:blipFill>
        <a:blip xmlns:r="http://schemas.openxmlformats.org/officeDocument/2006/relationships" r:embed="rId15"/>
        <a:stretch>
          <a:fillRect/>
        </a:stretch>
      </xdr:blipFill>
      <xdr:spPr>
        <a:xfrm>
          <a:off x="3479219" y="6243637"/>
          <a:ext cx="540000" cy="540000"/>
        </a:xfrm>
        <a:prstGeom prst="rect">
          <a:avLst/>
        </a:prstGeom>
      </xdr:spPr>
    </xdr:pic>
    <xdr:clientData/>
  </xdr:twoCellAnchor>
  <xdr:twoCellAnchor editAs="oneCell">
    <xdr:from>
      <xdr:col>8</xdr:col>
      <xdr:colOff>75512</xdr:colOff>
      <xdr:row>31</xdr:row>
      <xdr:rowOff>33337</xdr:rowOff>
    </xdr:from>
    <xdr:to>
      <xdr:col>8</xdr:col>
      <xdr:colOff>593804</xdr:colOff>
      <xdr:row>31</xdr:row>
      <xdr:rowOff>573337</xdr:rowOff>
    </xdr:to>
    <xdr:pic>
      <xdr:nvPicPr>
        <xdr:cNvPr id="28" name="Grafik 27">
          <a:extLst>
            <a:ext uri="{FF2B5EF4-FFF2-40B4-BE49-F238E27FC236}">
              <a16:creationId xmlns:a16="http://schemas.microsoft.com/office/drawing/2014/main" id="{AD765AA6-0D4B-4BBD-B7B2-73B11DE55EDB}"/>
            </a:ext>
          </a:extLst>
        </xdr:cNvPr>
        <xdr:cNvPicPr>
          <a:picLocks noChangeAspect="1"/>
        </xdr:cNvPicPr>
      </xdr:nvPicPr>
      <xdr:blipFill>
        <a:blip xmlns:r="http://schemas.openxmlformats.org/officeDocument/2006/relationships" r:embed="rId16"/>
        <a:stretch>
          <a:fillRect/>
        </a:stretch>
      </xdr:blipFill>
      <xdr:spPr>
        <a:xfrm>
          <a:off x="4866587" y="6234112"/>
          <a:ext cx="518292" cy="540000"/>
        </a:xfrm>
        <a:prstGeom prst="rect">
          <a:avLst/>
        </a:prstGeom>
      </xdr:spPr>
    </xdr:pic>
    <xdr:clientData/>
  </xdr:twoCellAnchor>
  <xdr:twoCellAnchor editAs="oneCell">
    <xdr:from>
      <xdr:col>9</xdr:col>
      <xdr:colOff>68386</xdr:colOff>
      <xdr:row>31</xdr:row>
      <xdr:rowOff>28575</xdr:rowOff>
    </xdr:from>
    <xdr:to>
      <xdr:col>9</xdr:col>
      <xdr:colOff>611141</xdr:colOff>
      <xdr:row>31</xdr:row>
      <xdr:rowOff>568575</xdr:rowOff>
    </xdr:to>
    <xdr:pic>
      <xdr:nvPicPr>
        <xdr:cNvPr id="29" name="Grafik 28">
          <a:extLst>
            <a:ext uri="{FF2B5EF4-FFF2-40B4-BE49-F238E27FC236}">
              <a16:creationId xmlns:a16="http://schemas.microsoft.com/office/drawing/2014/main" id="{06E4BB23-6EC9-4FE2-A7D4-3938635AF8C9}"/>
            </a:ext>
          </a:extLst>
        </xdr:cNvPr>
        <xdr:cNvPicPr>
          <a:picLocks noChangeAspect="1"/>
        </xdr:cNvPicPr>
      </xdr:nvPicPr>
      <xdr:blipFill>
        <a:blip xmlns:r="http://schemas.openxmlformats.org/officeDocument/2006/relationships" r:embed="rId17"/>
        <a:stretch>
          <a:fillRect/>
        </a:stretch>
      </xdr:blipFill>
      <xdr:spPr>
        <a:xfrm>
          <a:off x="5535736" y="6229350"/>
          <a:ext cx="542755" cy="540000"/>
        </a:xfrm>
        <a:prstGeom prst="rect">
          <a:avLst/>
        </a:prstGeom>
      </xdr:spPr>
    </xdr:pic>
    <xdr:clientData/>
  </xdr:twoCellAnchor>
  <xdr:twoCellAnchor editAs="oneCell">
    <xdr:from>
      <xdr:col>7</xdr:col>
      <xdr:colOff>112426</xdr:colOff>
      <xdr:row>31</xdr:row>
      <xdr:rowOff>38100</xdr:rowOff>
    </xdr:from>
    <xdr:to>
      <xdr:col>7</xdr:col>
      <xdr:colOff>658080</xdr:colOff>
      <xdr:row>31</xdr:row>
      <xdr:rowOff>578100</xdr:rowOff>
    </xdr:to>
    <xdr:pic>
      <xdr:nvPicPr>
        <xdr:cNvPr id="30" name="Grafik 29">
          <a:extLst>
            <a:ext uri="{FF2B5EF4-FFF2-40B4-BE49-F238E27FC236}">
              <a16:creationId xmlns:a16="http://schemas.microsoft.com/office/drawing/2014/main" id="{E7CFBECE-3FD0-4FB4-9DE5-E6378A4C9A1B}"/>
            </a:ext>
          </a:extLst>
        </xdr:cNvPr>
        <xdr:cNvPicPr>
          <a:picLocks noChangeAspect="1"/>
        </xdr:cNvPicPr>
      </xdr:nvPicPr>
      <xdr:blipFill>
        <a:blip xmlns:r="http://schemas.openxmlformats.org/officeDocument/2006/relationships" r:embed="rId18"/>
        <a:stretch>
          <a:fillRect/>
        </a:stretch>
      </xdr:blipFill>
      <xdr:spPr>
        <a:xfrm>
          <a:off x="4170076" y="6238875"/>
          <a:ext cx="545654" cy="540000"/>
        </a:xfrm>
        <a:prstGeom prst="rect">
          <a:avLst/>
        </a:prstGeom>
      </xdr:spPr>
    </xdr:pic>
    <xdr:clientData/>
  </xdr:twoCellAnchor>
  <xdr:twoCellAnchor editAs="oneCell">
    <xdr:from>
      <xdr:col>7</xdr:col>
      <xdr:colOff>198736</xdr:colOff>
      <xdr:row>3</xdr:row>
      <xdr:rowOff>19045</xdr:rowOff>
    </xdr:from>
    <xdr:to>
      <xdr:col>8</xdr:col>
      <xdr:colOff>60212</xdr:colOff>
      <xdr:row>6</xdr:row>
      <xdr:rowOff>134520</xdr:rowOff>
    </xdr:to>
    <xdr:pic>
      <xdr:nvPicPr>
        <xdr:cNvPr id="9" name="Grafik 8">
          <a:extLst>
            <a:ext uri="{FF2B5EF4-FFF2-40B4-BE49-F238E27FC236}">
              <a16:creationId xmlns:a16="http://schemas.microsoft.com/office/drawing/2014/main" id="{11176819-750C-4ED3-B085-5A27DD5AF0E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 uri="{837473B0-CC2E-450A-ABE3-18F120FF3D39}">
              <a1611:picAttrSrcUrl xmlns:a1611="http://schemas.microsoft.com/office/drawing/2016/11/main" r:id="rId20"/>
            </a:ext>
          </a:extLst>
        </a:blip>
        <a:stretch>
          <a:fillRect/>
        </a:stretch>
      </xdr:blipFill>
      <xdr:spPr>
        <a:xfrm rot="509240">
          <a:off x="4262736" y="1024462"/>
          <a:ext cx="591725" cy="591725"/>
        </a:xfrm>
        <a:prstGeom prst="rect">
          <a:avLst/>
        </a:prstGeom>
      </xdr:spPr>
    </xdr:pic>
    <xdr:clientData/>
  </xdr:twoCellAnchor>
  <xdr:twoCellAnchor editAs="oneCell">
    <xdr:from>
      <xdr:col>10</xdr:col>
      <xdr:colOff>85575</xdr:colOff>
      <xdr:row>31</xdr:row>
      <xdr:rowOff>28425</xdr:rowOff>
    </xdr:from>
    <xdr:to>
      <xdr:col>10</xdr:col>
      <xdr:colOff>625575</xdr:colOff>
      <xdr:row>31</xdr:row>
      <xdr:rowOff>568425</xdr:rowOff>
    </xdr:to>
    <xdr:pic>
      <xdr:nvPicPr>
        <xdr:cNvPr id="23" name="Grafik 22">
          <a:extLst>
            <a:ext uri="{FF2B5EF4-FFF2-40B4-BE49-F238E27FC236}">
              <a16:creationId xmlns:a16="http://schemas.microsoft.com/office/drawing/2014/main" id="{19DDF03D-09D5-48E6-9368-8C01AA90A2CA}"/>
            </a:ext>
          </a:extLst>
        </xdr:cNvPr>
        <xdr:cNvPicPr>
          <a:picLocks noChangeAspect="1"/>
        </xdr:cNvPicPr>
      </xdr:nvPicPr>
      <xdr:blipFill>
        <a:blip xmlns:r="http://schemas.openxmlformats.org/officeDocument/2006/relationships" r:embed="rId9" cstate="print">
          <a:biLevel thresh="75000"/>
          <a:extLst>
            <a:ext uri="{28A0092B-C50C-407E-A947-70E740481C1C}">
              <a14:useLocalDpi xmlns:a14="http://schemas.microsoft.com/office/drawing/2010/main" val="0"/>
            </a:ext>
          </a:extLst>
        </a:blip>
        <a:stretch>
          <a:fillRect/>
        </a:stretch>
      </xdr:blipFill>
      <xdr:spPr>
        <a:xfrm>
          <a:off x="6934050" y="5419575"/>
          <a:ext cx="540000" cy="540000"/>
        </a:xfrm>
        <a:prstGeom prst="rect">
          <a:avLst/>
        </a:prstGeom>
      </xdr:spPr>
    </xdr:pic>
    <xdr:clientData/>
  </xdr:twoCellAnchor>
  <xdr:twoCellAnchor editAs="oneCell">
    <xdr:from>
      <xdr:col>1</xdr:col>
      <xdr:colOff>152400</xdr:colOff>
      <xdr:row>75</xdr:row>
      <xdr:rowOff>66675</xdr:rowOff>
    </xdr:from>
    <xdr:to>
      <xdr:col>2</xdr:col>
      <xdr:colOff>71025</xdr:colOff>
      <xdr:row>78</xdr:row>
      <xdr:rowOff>96425</xdr:rowOff>
    </xdr:to>
    <xdr:pic>
      <xdr:nvPicPr>
        <xdr:cNvPr id="27" name="Grafik 26">
          <a:extLst>
            <a:ext uri="{FF2B5EF4-FFF2-40B4-BE49-F238E27FC236}">
              <a16:creationId xmlns:a16="http://schemas.microsoft.com/office/drawing/2014/main" id="{93507421-31B9-467C-BDCD-416FBFFE2B9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 uri="{837473B0-CC2E-450A-ABE3-18F120FF3D39}">
              <a1611:picAttrSrcUrl xmlns:a1611="http://schemas.microsoft.com/office/drawing/2016/11/main" r:id="rId20"/>
            </a:ext>
          </a:extLst>
        </a:blip>
        <a:stretch>
          <a:fillRect/>
        </a:stretch>
      </xdr:blipFill>
      <xdr:spPr>
        <a:xfrm rot="509240">
          <a:off x="828675" y="13973175"/>
          <a:ext cx="594900" cy="601250"/>
        </a:xfrm>
        <a:prstGeom prst="rect">
          <a:avLst/>
        </a:prstGeom>
      </xdr:spPr>
    </xdr:pic>
    <xdr:clientData/>
  </xdr:twoCellAnchor>
  <xdr:twoCellAnchor editAs="oneCell">
    <xdr:from>
      <xdr:col>1</xdr:col>
      <xdr:colOff>112568</xdr:colOff>
      <xdr:row>0</xdr:row>
      <xdr:rowOff>95250</xdr:rowOff>
    </xdr:from>
    <xdr:to>
      <xdr:col>3</xdr:col>
      <xdr:colOff>477003</xdr:colOff>
      <xdr:row>0</xdr:row>
      <xdr:rowOff>675409</xdr:rowOff>
    </xdr:to>
    <xdr:pic>
      <xdr:nvPicPr>
        <xdr:cNvPr id="11" name="Grafik 10">
          <a:extLst>
            <a:ext uri="{FF2B5EF4-FFF2-40B4-BE49-F238E27FC236}">
              <a16:creationId xmlns:a16="http://schemas.microsoft.com/office/drawing/2014/main" id="{FC667387-56E8-66AA-576D-FCC98A318DE4}"/>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87977" y="95250"/>
          <a:ext cx="1715253" cy="580159"/>
        </a:xfrm>
        <a:prstGeom prst="rect">
          <a:avLst/>
        </a:prstGeom>
      </xdr:spPr>
    </xdr:pic>
    <xdr:clientData/>
  </xdr:twoCellAnchor>
  <xdr:twoCellAnchor editAs="oneCell">
    <xdr:from>
      <xdr:col>9</xdr:col>
      <xdr:colOff>303067</xdr:colOff>
      <xdr:row>57</xdr:row>
      <xdr:rowOff>164524</xdr:rowOff>
    </xdr:from>
    <xdr:to>
      <xdr:col>11</xdr:col>
      <xdr:colOff>254576</xdr:colOff>
      <xdr:row>57</xdr:row>
      <xdr:rowOff>628447</xdr:rowOff>
    </xdr:to>
    <xdr:pic>
      <xdr:nvPicPr>
        <xdr:cNvPr id="32" name="Grafik 31">
          <a:extLst>
            <a:ext uri="{FF2B5EF4-FFF2-40B4-BE49-F238E27FC236}">
              <a16:creationId xmlns:a16="http://schemas.microsoft.com/office/drawing/2014/main" id="{DD7009E4-795C-1211-4637-A78679355724}"/>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468340" y="12018819"/>
          <a:ext cx="1371600" cy="4639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404844</xdr:colOff>
      <xdr:row>0</xdr:row>
      <xdr:rowOff>12887</xdr:rowOff>
    </xdr:from>
    <xdr:to>
      <xdr:col>11</xdr:col>
      <xdr:colOff>623919</xdr:colOff>
      <xdr:row>1</xdr:row>
      <xdr:rowOff>158819</xdr:rowOff>
    </xdr:to>
    <xdr:pic>
      <xdr:nvPicPr>
        <xdr:cNvPr id="2" name="Grafik 2">
          <a:extLst>
            <a:ext uri="{FF2B5EF4-FFF2-40B4-BE49-F238E27FC236}">
              <a16:creationId xmlns:a16="http://schemas.microsoft.com/office/drawing/2014/main" id="{08E8E999-55A3-4D9B-9591-7D0570395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3319" y="12887"/>
          <a:ext cx="895350" cy="917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666750</xdr:colOff>
      <xdr:row>0</xdr:row>
      <xdr:rowOff>0</xdr:rowOff>
    </xdr:from>
    <xdr:to>
      <xdr:col>3</xdr:col>
      <xdr:colOff>42862</xdr:colOff>
      <xdr:row>2</xdr:row>
      <xdr:rowOff>1874</xdr:rowOff>
    </xdr:to>
    <xdr:pic>
      <xdr:nvPicPr>
        <xdr:cNvPr id="29" name="Grafik 28">
          <a:extLst>
            <a:ext uri="{FF2B5EF4-FFF2-40B4-BE49-F238E27FC236}">
              <a16:creationId xmlns:a16="http://schemas.microsoft.com/office/drawing/2014/main" id="{74091D26-172E-436D-8F8B-BF197CD3FED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7042"/>
        <a:stretch/>
      </xdr:blipFill>
      <xdr:spPr>
        <a:xfrm>
          <a:off x="666750" y="0"/>
          <a:ext cx="1571625" cy="954374"/>
        </a:xfrm>
        <a:prstGeom prst="rect">
          <a:avLst/>
        </a:prstGeom>
      </xdr:spPr>
    </xdr:pic>
    <xdr:clientData/>
  </xdr:twoCellAnchor>
  <xdr:twoCellAnchor>
    <xdr:from>
      <xdr:col>32</xdr:col>
      <xdr:colOff>89016</xdr:colOff>
      <xdr:row>46</xdr:row>
      <xdr:rowOff>64935</xdr:rowOff>
    </xdr:from>
    <xdr:to>
      <xdr:col>32</xdr:col>
      <xdr:colOff>917016</xdr:colOff>
      <xdr:row>46</xdr:row>
      <xdr:rowOff>895061</xdr:rowOff>
    </xdr:to>
    <xdr:pic>
      <xdr:nvPicPr>
        <xdr:cNvPr id="33" name="Grafik 32">
          <a:extLst>
            <a:ext uri="{FF2B5EF4-FFF2-40B4-BE49-F238E27FC236}">
              <a16:creationId xmlns:a16="http://schemas.microsoft.com/office/drawing/2014/main" id="{0C4F8EB4-4DDB-40F8-939B-AB54CBF30B5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1996516" y="11780685"/>
          <a:ext cx="828000" cy="83012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51956</xdr:colOff>
          <xdr:row>18</xdr:row>
          <xdr:rowOff>19875</xdr:rowOff>
        </xdr:from>
        <xdr:to>
          <xdr:col>1</xdr:col>
          <xdr:colOff>747086</xdr:colOff>
          <xdr:row>18</xdr:row>
          <xdr:rowOff>685800</xdr:rowOff>
        </xdr:to>
        <mc:AlternateContent>
          <mc:Choice Requires="a14">
            <xdr:pic>
              <xdr:nvPicPr>
                <xdr:cNvPr id="43" name="Grafik 22">
                  <a:extLst>
                    <a:ext uri="{FF2B5EF4-FFF2-40B4-BE49-F238E27FC236}">
                      <a16:creationId xmlns:a16="http://schemas.microsoft.com/office/drawing/2014/main" id="{CD08F166-53C4-44A6-9DB3-3B2BC02A312A}"/>
                    </a:ext>
                  </a:extLst>
                </xdr:cNvPr>
                <xdr:cNvPicPr>
                  <a:picLocks noChangeAspect="1" noChangeArrowheads="1"/>
                  <a:extLst>
                    <a:ext uri="{84589F7E-364E-4C9E-8A38-B11213B215E9}">
                      <a14:cameraTool cellRange="GHS_Platz1" spid="_x0000_s2583"/>
                    </a:ext>
                  </a:extLst>
                </xdr:cNvPicPr>
              </xdr:nvPicPr>
              <xdr:blipFill>
                <a:blip xmlns:r="http://schemas.openxmlformats.org/officeDocument/2006/relationships" r:embed="rId4"/>
                <a:srcRect/>
                <a:stretch>
                  <a:fillRect/>
                </a:stretch>
              </xdr:blipFill>
              <xdr:spPr bwMode="auto">
                <a:xfrm>
                  <a:off x="728231" y="3629850"/>
                  <a:ext cx="695130" cy="6659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mc:Choice>
          <mc:Fallback xmlns=""/>
        </mc:AlternateContent>
        <xdr:clientData/>
      </xdr:twoCellAnchor>
    </mc:Choice>
    <mc:Fallback/>
  </mc:AlternateContent>
  <xdr:twoCellAnchor editAs="oneCell">
    <xdr:from>
      <xdr:col>32</xdr:col>
      <xdr:colOff>108366</xdr:colOff>
      <xdr:row>49</xdr:row>
      <xdr:rowOff>59604</xdr:rowOff>
    </xdr:from>
    <xdr:to>
      <xdr:col>32</xdr:col>
      <xdr:colOff>936366</xdr:colOff>
      <xdr:row>55</xdr:row>
      <xdr:rowOff>18375</xdr:rowOff>
    </xdr:to>
    <xdr:pic>
      <xdr:nvPicPr>
        <xdr:cNvPr id="48" name="Grafik 47">
          <a:extLst>
            <a:ext uri="{FF2B5EF4-FFF2-40B4-BE49-F238E27FC236}">
              <a16:creationId xmlns:a16="http://schemas.microsoft.com/office/drawing/2014/main" id="{6C11469F-1925-4995-9AD9-7DC5685CAF8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2015866" y="14575704"/>
          <a:ext cx="828000" cy="828000"/>
        </a:xfrm>
        <a:prstGeom prst="rect">
          <a:avLst/>
        </a:prstGeom>
      </xdr:spPr>
    </xdr:pic>
    <xdr:clientData/>
  </xdr:twoCellAnchor>
  <xdr:twoCellAnchor editAs="oneCell">
    <xdr:from>
      <xdr:col>32</xdr:col>
      <xdr:colOff>104583</xdr:colOff>
      <xdr:row>48</xdr:row>
      <xdr:rowOff>58161</xdr:rowOff>
    </xdr:from>
    <xdr:to>
      <xdr:col>32</xdr:col>
      <xdr:colOff>932583</xdr:colOff>
      <xdr:row>55</xdr:row>
      <xdr:rowOff>21550</xdr:rowOff>
    </xdr:to>
    <xdr:pic>
      <xdr:nvPicPr>
        <xdr:cNvPr id="49" name="Grafik 48">
          <a:extLst>
            <a:ext uri="{FF2B5EF4-FFF2-40B4-BE49-F238E27FC236}">
              <a16:creationId xmlns:a16="http://schemas.microsoft.com/office/drawing/2014/main" id="{6F94DE14-4275-44D3-B1A4-F2D284F4006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2012083" y="13640811"/>
          <a:ext cx="828000" cy="831175"/>
        </a:xfrm>
        <a:prstGeom prst="rect">
          <a:avLst/>
        </a:prstGeom>
      </xdr:spPr>
    </xdr:pic>
    <xdr:clientData/>
  </xdr:twoCellAnchor>
  <xdr:twoCellAnchor editAs="oneCell">
    <xdr:from>
      <xdr:col>32</xdr:col>
      <xdr:colOff>103909</xdr:colOff>
      <xdr:row>47</xdr:row>
      <xdr:rowOff>60614</xdr:rowOff>
    </xdr:from>
    <xdr:to>
      <xdr:col>32</xdr:col>
      <xdr:colOff>931909</xdr:colOff>
      <xdr:row>55</xdr:row>
      <xdr:rowOff>59671</xdr:rowOff>
    </xdr:to>
    <xdr:pic>
      <xdr:nvPicPr>
        <xdr:cNvPr id="50" name="Grafik 49">
          <a:extLst>
            <a:ext uri="{FF2B5EF4-FFF2-40B4-BE49-F238E27FC236}">
              <a16:creationId xmlns:a16="http://schemas.microsoft.com/office/drawing/2014/main" id="{58B1824C-EBE8-4D13-B783-B8825A9DD9DD}"/>
            </a:ext>
          </a:extLst>
        </xdr:cNvPr>
        <xdr:cNvPicPr>
          <a:picLocks noChangeAspect="1"/>
        </xdr:cNvPicPr>
      </xdr:nvPicPr>
      <xdr:blipFill>
        <a:blip xmlns:r="http://schemas.openxmlformats.org/officeDocument/2006/relationships" r:embed="rId7"/>
        <a:stretch>
          <a:fillRect/>
        </a:stretch>
      </xdr:blipFill>
      <xdr:spPr>
        <a:xfrm>
          <a:off x="22011409" y="12709814"/>
          <a:ext cx="828000" cy="86929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43297</xdr:colOff>
          <xdr:row>18</xdr:row>
          <xdr:rowOff>19875</xdr:rowOff>
        </xdr:from>
        <xdr:to>
          <xdr:col>2</xdr:col>
          <xdr:colOff>738427</xdr:colOff>
          <xdr:row>18</xdr:row>
          <xdr:rowOff>685800</xdr:rowOff>
        </xdr:to>
        <xdr:pic>
          <xdr:nvPicPr>
            <xdr:cNvPr id="51" name="Grafik 22">
              <a:extLst>
                <a:ext uri="{FF2B5EF4-FFF2-40B4-BE49-F238E27FC236}">
                  <a16:creationId xmlns:a16="http://schemas.microsoft.com/office/drawing/2014/main" id="{23583DFE-B501-45AF-911A-EEC9CFC6E84C}"/>
                </a:ext>
              </a:extLst>
            </xdr:cNvPr>
            <xdr:cNvPicPr>
              <a:picLocks noChangeAspect="1" noChangeArrowheads="1"/>
              <a:extLst>
                <a:ext uri="{84589F7E-364E-4C9E-8A38-B11213B215E9}">
                  <a14:cameraTool cellRange="GHS_Platz2" spid="_x0000_s2584"/>
                </a:ext>
              </a:extLst>
            </xdr:cNvPicPr>
          </xdr:nvPicPr>
          <xdr:blipFill>
            <a:blip xmlns:r="http://schemas.openxmlformats.org/officeDocument/2006/relationships" r:embed="rId4"/>
            <a:srcRect/>
            <a:stretch>
              <a:fillRect/>
            </a:stretch>
          </xdr:blipFill>
          <xdr:spPr bwMode="auto">
            <a:xfrm>
              <a:off x="1481572" y="3496500"/>
              <a:ext cx="695130" cy="6659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53881</xdr:colOff>
          <xdr:row>18</xdr:row>
          <xdr:rowOff>19875</xdr:rowOff>
        </xdr:from>
        <xdr:to>
          <xdr:col>4</xdr:col>
          <xdr:colOff>749011</xdr:colOff>
          <xdr:row>18</xdr:row>
          <xdr:rowOff>685800</xdr:rowOff>
        </xdr:to>
        <xdr:pic>
          <xdr:nvPicPr>
            <xdr:cNvPr id="52" name="Grafik 22">
              <a:extLst>
                <a:ext uri="{FF2B5EF4-FFF2-40B4-BE49-F238E27FC236}">
                  <a16:creationId xmlns:a16="http://schemas.microsoft.com/office/drawing/2014/main" id="{509E817D-B5D8-430B-8B5F-204C72E24695}"/>
                </a:ext>
              </a:extLst>
            </xdr:cNvPr>
            <xdr:cNvPicPr>
              <a:picLocks noChangeAspect="1" noChangeArrowheads="1"/>
              <a:extLst>
                <a:ext uri="{84589F7E-364E-4C9E-8A38-B11213B215E9}">
                  <a14:cameraTool cellRange="GHS_Platz3" spid="_x0000_s2585"/>
                </a:ext>
              </a:extLst>
            </xdr:cNvPicPr>
          </xdr:nvPicPr>
          <xdr:blipFill>
            <a:blip xmlns:r="http://schemas.openxmlformats.org/officeDocument/2006/relationships" r:embed="rId4"/>
            <a:srcRect/>
            <a:stretch>
              <a:fillRect/>
            </a:stretch>
          </xdr:blipFill>
          <xdr:spPr bwMode="auto">
            <a:xfrm>
              <a:off x="3016156" y="3496500"/>
              <a:ext cx="695130" cy="6659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43298</xdr:colOff>
          <xdr:row>18</xdr:row>
          <xdr:rowOff>19875</xdr:rowOff>
        </xdr:from>
        <xdr:to>
          <xdr:col>6</xdr:col>
          <xdr:colOff>738428</xdr:colOff>
          <xdr:row>18</xdr:row>
          <xdr:rowOff>685800</xdr:rowOff>
        </xdr:to>
        <xdr:pic>
          <xdr:nvPicPr>
            <xdr:cNvPr id="53" name="Grafik 22">
              <a:extLst>
                <a:ext uri="{FF2B5EF4-FFF2-40B4-BE49-F238E27FC236}">
                  <a16:creationId xmlns:a16="http://schemas.microsoft.com/office/drawing/2014/main" id="{E10B24B0-9ABF-4197-84C6-79EFC23294D1}"/>
                </a:ext>
              </a:extLst>
            </xdr:cNvPr>
            <xdr:cNvPicPr>
              <a:picLocks noChangeAspect="1" noChangeArrowheads="1"/>
              <a:extLst>
                <a:ext uri="{84589F7E-364E-4C9E-8A38-B11213B215E9}">
                  <a14:cameraTool cellRange="GHS_Platz4" spid="_x0000_s2586"/>
                </a:ext>
              </a:extLst>
            </xdr:cNvPicPr>
          </xdr:nvPicPr>
          <xdr:blipFill>
            <a:blip xmlns:r="http://schemas.openxmlformats.org/officeDocument/2006/relationships" r:embed="rId4"/>
            <a:srcRect/>
            <a:stretch>
              <a:fillRect/>
            </a:stretch>
          </xdr:blipFill>
          <xdr:spPr bwMode="auto">
            <a:xfrm>
              <a:off x="4529573" y="3629850"/>
              <a:ext cx="695130" cy="66592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r.stoecker@interzero.de?subject=Abholauftrag" TargetMode="External"/><Relationship Id="rId1" Type="http://schemas.openxmlformats.org/officeDocument/2006/relationships/hyperlink" Target="mailto:dr.stoecker@interzero.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46E15-5951-41C6-8B1E-62E5FC82E2D3}">
  <sheetPr codeName="Tabelle5"/>
  <dimension ref="A1:AJ280"/>
  <sheetViews>
    <sheetView showGridLines="0" tabSelected="1" topLeftCell="A6" zoomScale="110" zoomScaleNormal="110" zoomScaleSheetLayoutView="100" workbookViewId="0">
      <selection activeCell="B5" sqref="B5:E5"/>
    </sheetView>
  </sheetViews>
  <sheetFormatPr baseColWidth="10" defaultColWidth="11.54296875" defaultRowHeight="13" x14ac:dyDescent="0.3"/>
  <cols>
    <col min="1" max="4" width="10.1796875" style="2" customWidth="1"/>
    <col min="5" max="5" width="11" style="2" customWidth="1"/>
    <col min="6" max="6" width="10.54296875" style="2" customWidth="1"/>
    <col min="7" max="7" width="10.1796875" style="2" customWidth="1"/>
    <col min="8" max="8" width="11" style="2" customWidth="1"/>
    <col min="9" max="10" width="10.1796875" style="2" customWidth="1"/>
    <col min="11" max="11" width="11.1796875" style="2" customWidth="1"/>
    <col min="12" max="12" width="10" style="2" bestFit="1" customWidth="1"/>
    <col min="13" max="13" width="10" style="2" hidden="1" customWidth="1"/>
    <col min="14" max="14" width="14.7265625" style="2" hidden="1" customWidth="1"/>
    <col min="15" max="15" width="8.7265625" style="2" hidden="1" customWidth="1"/>
    <col min="16" max="16" width="10.26953125" style="2" hidden="1" customWidth="1"/>
    <col min="17" max="20" width="10" style="2" hidden="1" customWidth="1"/>
    <col min="21" max="21" width="8.7265625" style="6" hidden="1" customWidth="1"/>
    <col min="22" max="22" width="11.54296875" style="2" hidden="1" customWidth="1"/>
    <col min="23" max="23" width="11.54296875" style="42" customWidth="1"/>
    <col min="24" max="36" width="11.54296875" style="42"/>
    <col min="37" max="16384" width="11.54296875" style="2"/>
  </cols>
  <sheetData>
    <row r="1" spans="1:13" ht="55.5" customHeight="1" x14ac:dyDescent="0.3">
      <c r="A1" s="42"/>
      <c r="C1" s="3"/>
      <c r="D1" s="102" t="s">
        <v>131</v>
      </c>
      <c r="E1" s="102"/>
      <c r="F1" s="102"/>
      <c r="G1" s="102"/>
      <c r="H1" s="102"/>
      <c r="I1" s="102"/>
      <c r="J1" s="102"/>
      <c r="K1" s="5"/>
    </row>
    <row r="2" spans="1:13" ht="14.25" customHeight="1" x14ac:dyDescent="0.3">
      <c r="A2" s="42"/>
      <c r="H2" s="4"/>
      <c r="I2" s="4"/>
      <c r="J2" s="4"/>
      <c r="K2" s="5"/>
      <c r="L2" s="7"/>
      <c r="M2" s="7"/>
    </row>
    <row r="3" spans="1:13" ht="3.75" customHeight="1" x14ac:dyDescent="0.3">
      <c r="A3" s="42"/>
      <c r="B3" s="8"/>
      <c r="C3" s="9"/>
      <c r="D3" s="10"/>
      <c r="E3" s="8"/>
      <c r="F3" s="8"/>
      <c r="G3" s="8"/>
      <c r="H3" s="8"/>
      <c r="I3" s="8"/>
      <c r="J3" s="8"/>
      <c r="K3" s="8"/>
      <c r="L3" s="8"/>
    </row>
    <row r="4" spans="1:13" x14ac:dyDescent="0.3">
      <c r="A4" s="42"/>
      <c r="B4" s="2" t="s">
        <v>223</v>
      </c>
      <c r="I4" s="2" t="s">
        <v>258</v>
      </c>
    </row>
    <row r="5" spans="1:13" x14ac:dyDescent="0.3">
      <c r="A5" s="42"/>
      <c r="B5" s="100"/>
      <c r="C5" s="100"/>
      <c r="D5" s="100"/>
      <c r="E5" s="100"/>
      <c r="I5" s="2" t="s">
        <v>53</v>
      </c>
    </row>
    <row r="6" spans="1:13" x14ac:dyDescent="0.3">
      <c r="A6" s="42"/>
      <c r="B6" s="100"/>
      <c r="C6" s="100"/>
      <c r="D6" s="100"/>
      <c r="E6" s="100"/>
      <c r="I6" s="98" t="s">
        <v>257</v>
      </c>
      <c r="J6" s="98"/>
      <c r="K6" s="98"/>
    </row>
    <row r="7" spans="1:13" x14ac:dyDescent="0.3">
      <c r="A7" s="42"/>
    </row>
    <row r="8" spans="1:13" x14ac:dyDescent="0.3">
      <c r="A8" s="42"/>
      <c r="B8" s="2" t="s">
        <v>39</v>
      </c>
      <c r="H8" s="2" t="s">
        <v>40</v>
      </c>
    </row>
    <row r="9" spans="1:13" x14ac:dyDescent="0.3">
      <c r="A9" s="42"/>
      <c r="B9" s="101"/>
      <c r="C9" s="101"/>
      <c r="D9" s="101"/>
      <c r="E9" s="101"/>
      <c r="H9" s="100"/>
      <c r="I9" s="100"/>
      <c r="J9" s="100"/>
      <c r="K9" s="100"/>
    </row>
    <row r="10" spans="1:13" x14ac:dyDescent="0.3">
      <c r="A10" s="42"/>
      <c r="B10" s="101"/>
      <c r="C10" s="101"/>
      <c r="D10" s="101"/>
      <c r="E10" s="101"/>
      <c r="H10" s="100"/>
      <c r="I10" s="100"/>
      <c r="J10" s="100"/>
      <c r="K10" s="100"/>
    </row>
    <row r="11" spans="1:13" x14ac:dyDescent="0.3">
      <c r="A11" s="42"/>
      <c r="B11" s="2" t="s">
        <v>41</v>
      </c>
      <c r="H11" s="2" t="s">
        <v>42</v>
      </c>
    </row>
    <row r="12" spans="1:13" x14ac:dyDescent="0.3">
      <c r="A12" s="42"/>
      <c r="B12" s="100"/>
      <c r="C12" s="100"/>
      <c r="D12" s="100"/>
      <c r="E12" s="100"/>
      <c r="H12" s="100"/>
      <c r="I12" s="100"/>
      <c r="J12" s="100"/>
      <c r="K12" s="100"/>
    </row>
    <row r="13" spans="1:13" x14ac:dyDescent="0.3">
      <c r="A13" s="42"/>
      <c r="B13" s="100"/>
      <c r="C13" s="100"/>
      <c r="D13" s="100"/>
      <c r="E13" s="100"/>
      <c r="H13" s="100"/>
      <c r="I13" s="100"/>
      <c r="J13" s="100"/>
      <c r="K13" s="100"/>
    </row>
    <row r="14" spans="1:13" x14ac:dyDescent="0.3">
      <c r="A14" s="42"/>
      <c r="B14" s="2" t="s">
        <v>43</v>
      </c>
      <c r="H14" s="2" t="s">
        <v>44</v>
      </c>
    </row>
    <row r="15" spans="1:13" x14ac:dyDescent="0.3">
      <c r="A15" s="42"/>
      <c r="B15" s="101"/>
      <c r="C15" s="101"/>
      <c r="D15" s="101"/>
      <c r="E15" s="101"/>
      <c r="H15" s="100"/>
      <c r="I15" s="100"/>
      <c r="J15" s="100"/>
      <c r="K15" s="100"/>
    </row>
    <row r="16" spans="1:13" x14ac:dyDescent="0.3">
      <c r="A16" s="42"/>
      <c r="B16" s="101"/>
      <c r="C16" s="101"/>
      <c r="D16" s="101"/>
      <c r="E16" s="101"/>
      <c r="H16" s="100"/>
      <c r="I16" s="100"/>
      <c r="J16" s="100"/>
      <c r="K16" s="100"/>
    </row>
    <row r="17" spans="1:12" ht="7.5" customHeight="1" x14ac:dyDescent="0.3">
      <c r="A17" s="42"/>
    </row>
    <row r="18" spans="1:12" x14ac:dyDescent="0.3">
      <c r="A18" s="42"/>
      <c r="B18" s="8" t="s">
        <v>139</v>
      </c>
      <c r="C18" s="8"/>
      <c r="D18" s="8"/>
      <c r="E18" s="8"/>
      <c r="F18" s="8"/>
      <c r="G18" s="8"/>
      <c r="H18" s="8"/>
      <c r="I18" s="11" t="s">
        <v>38</v>
      </c>
      <c r="J18" s="11" t="s">
        <v>36</v>
      </c>
    </row>
    <row r="19" spans="1:12" x14ac:dyDescent="0.3">
      <c r="A19" s="42"/>
      <c r="B19" s="103"/>
      <c r="C19" s="103"/>
      <c r="D19" s="103"/>
      <c r="E19" s="103"/>
      <c r="F19" s="103"/>
      <c r="G19" s="103"/>
      <c r="H19" s="103"/>
      <c r="I19" s="12" t="str">
        <f t="shared" ref="I19:I26" si="0">IF(ISERROR(VLOOKUP(B19,$H$91:$O$945,7,0)),"",VLOOKUP(B19,$H$91:$O$945,7,0))</f>
        <v/>
      </c>
      <c r="J19" s="1"/>
    </row>
    <row r="20" spans="1:12" x14ac:dyDescent="0.3">
      <c r="A20" s="42"/>
      <c r="B20" s="103"/>
      <c r="C20" s="103"/>
      <c r="D20" s="103"/>
      <c r="E20" s="103"/>
      <c r="F20" s="103"/>
      <c r="G20" s="103"/>
      <c r="H20" s="103"/>
      <c r="I20" s="12" t="str">
        <f t="shared" si="0"/>
        <v/>
      </c>
      <c r="J20" s="1"/>
    </row>
    <row r="21" spans="1:12" x14ac:dyDescent="0.3">
      <c r="A21" s="42"/>
      <c r="B21" s="103"/>
      <c r="C21" s="103"/>
      <c r="D21" s="103"/>
      <c r="E21" s="103"/>
      <c r="F21" s="103"/>
      <c r="G21" s="103"/>
      <c r="H21" s="103"/>
      <c r="I21" s="12" t="str">
        <f t="shared" si="0"/>
        <v/>
      </c>
      <c r="J21" s="1"/>
    </row>
    <row r="22" spans="1:12" x14ac:dyDescent="0.3">
      <c r="A22" s="42"/>
      <c r="B22" s="103"/>
      <c r="C22" s="103"/>
      <c r="D22" s="103"/>
      <c r="E22" s="103"/>
      <c r="F22" s="103"/>
      <c r="G22" s="103"/>
      <c r="H22" s="103"/>
      <c r="I22" s="12" t="str">
        <f t="shared" si="0"/>
        <v/>
      </c>
      <c r="J22" s="1"/>
    </row>
    <row r="23" spans="1:12" x14ac:dyDescent="0.3">
      <c r="A23" s="42"/>
      <c r="B23" s="103"/>
      <c r="C23" s="103"/>
      <c r="D23" s="103"/>
      <c r="E23" s="103"/>
      <c r="F23" s="103"/>
      <c r="G23" s="103"/>
      <c r="H23" s="103"/>
      <c r="I23" s="12" t="str">
        <f t="shared" si="0"/>
        <v/>
      </c>
      <c r="J23" s="1"/>
    </row>
    <row r="24" spans="1:12" x14ac:dyDescent="0.3">
      <c r="A24" s="42"/>
      <c r="B24" s="103"/>
      <c r="C24" s="103"/>
      <c r="D24" s="103"/>
      <c r="E24" s="103"/>
      <c r="F24" s="103"/>
      <c r="G24" s="103"/>
      <c r="H24" s="103"/>
      <c r="I24" s="12" t="str">
        <f t="shared" si="0"/>
        <v/>
      </c>
      <c r="J24" s="1"/>
    </row>
    <row r="25" spans="1:12" x14ac:dyDescent="0.3">
      <c r="A25" s="42"/>
      <c r="B25" s="103"/>
      <c r="C25" s="103"/>
      <c r="D25" s="103"/>
      <c r="E25" s="103"/>
      <c r="F25" s="103"/>
      <c r="G25" s="103"/>
      <c r="H25" s="103"/>
      <c r="I25" s="12" t="str">
        <f t="shared" si="0"/>
        <v/>
      </c>
      <c r="J25" s="1"/>
    </row>
    <row r="26" spans="1:12" x14ac:dyDescent="0.3">
      <c r="A26" s="42"/>
      <c r="B26" s="103"/>
      <c r="C26" s="103"/>
      <c r="D26" s="103"/>
      <c r="E26" s="103"/>
      <c r="F26" s="103"/>
      <c r="G26" s="103"/>
      <c r="H26" s="103"/>
      <c r="I26" s="12" t="str">
        <f t="shared" si="0"/>
        <v/>
      </c>
      <c r="J26" s="1"/>
    </row>
    <row r="27" spans="1:12" x14ac:dyDescent="0.3">
      <c r="A27" s="42"/>
      <c r="B27" s="103"/>
      <c r="C27" s="103"/>
      <c r="D27" s="103"/>
      <c r="E27" s="103"/>
      <c r="F27" s="103"/>
      <c r="G27" s="103"/>
      <c r="H27" s="103"/>
      <c r="I27" s="12"/>
      <c r="J27" s="1"/>
    </row>
    <row r="28" spans="1:12" x14ac:dyDescent="0.3">
      <c r="A28" s="42"/>
      <c r="B28" s="103"/>
      <c r="C28" s="103"/>
      <c r="D28" s="103"/>
      <c r="E28" s="103"/>
      <c r="F28" s="103"/>
      <c r="G28" s="103"/>
      <c r="H28" s="103"/>
      <c r="I28" s="12" t="str">
        <f>IF(ISERROR(VLOOKUP(B28,$H$91:$O$945,7,0)),"",VLOOKUP(B28,$H$91:$O$945,7,0))</f>
        <v/>
      </c>
      <c r="J28" s="1"/>
    </row>
    <row r="29" spans="1:12" ht="6.75" customHeight="1" x14ac:dyDescent="0.3">
      <c r="A29" s="42"/>
    </row>
    <row r="30" spans="1:12" x14ac:dyDescent="0.3">
      <c r="A30" s="42"/>
      <c r="B30" s="27" t="str">
        <f>IF(COUNTIF(B33:J33,"T")&gt;=1,"£","T")</f>
        <v>T</v>
      </c>
      <c r="C30" s="28" t="str">
        <f>IF(B30="T","kein Gefahrgut","Gefahrgut:")</f>
        <v>kein Gefahrgut</v>
      </c>
      <c r="D30" s="14"/>
      <c r="E30" s="8"/>
      <c r="F30" s="8"/>
      <c r="G30" s="8"/>
      <c r="H30" s="8"/>
      <c r="I30" s="8"/>
      <c r="J30" s="8"/>
    </row>
    <row r="31" spans="1:12" x14ac:dyDescent="0.3">
      <c r="A31" s="42"/>
      <c r="B31" s="15">
        <v>3</v>
      </c>
      <c r="C31" s="15">
        <v>4</v>
      </c>
      <c r="D31" s="16" t="s">
        <v>116</v>
      </c>
      <c r="E31" s="17" t="s">
        <v>117</v>
      </c>
      <c r="F31" s="16" t="s">
        <v>118</v>
      </c>
      <c r="G31" s="16" t="s">
        <v>119</v>
      </c>
      <c r="H31" s="15">
        <v>6</v>
      </c>
      <c r="I31" s="15">
        <v>8</v>
      </c>
      <c r="J31" s="15">
        <v>9</v>
      </c>
      <c r="K31" s="15"/>
      <c r="L31" s="6"/>
    </row>
    <row r="32" spans="1:12" ht="47.25" customHeight="1" x14ac:dyDescent="0.3">
      <c r="A32" s="42"/>
      <c r="B32" s="18"/>
      <c r="C32" s="18"/>
      <c r="D32" s="18"/>
      <c r="E32" s="18"/>
      <c r="F32" s="18"/>
      <c r="G32" s="18"/>
      <c r="H32" s="18"/>
      <c r="I32" s="18"/>
      <c r="J32" s="18"/>
      <c r="K32" s="18"/>
    </row>
    <row r="33" spans="1:36" x14ac:dyDescent="0.3">
      <c r="A33" s="42"/>
      <c r="B33" s="19" t="str">
        <f>IF(COUNTIF(U91:U946,Abholauftrag!B31)&gt;=1,"T","£")</f>
        <v>£</v>
      </c>
      <c r="C33" s="19" t="str">
        <f>IF(COUNTIF(U91:U946,Abholauftrag!C31)&gt;=1,"T","£")</f>
        <v>£</v>
      </c>
      <c r="D33" s="19" t="str">
        <f>IF(COUNTIF(U91:U946,Abholauftrag!D31)&gt;=1,"T","£")</f>
        <v>£</v>
      </c>
      <c r="E33" s="19" t="str">
        <f>IF(COUNTIF(U91:U946,Abholauftrag!E31)&gt;=1,"T","£")</f>
        <v>£</v>
      </c>
      <c r="F33" s="19" t="str">
        <f>IF(COUNTIF(U91:U946,Abholauftrag!F31)&gt;=1,"T","£")</f>
        <v>£</v>
      </c>
      <c r="G33" s="19" t="str">
        <f>IF(COUNTIF(U91:U946,Abholauftrag!G31)&gt;=1,"T","£")</f>
        <v>£</v>
      </c>
      <c r="H33" s="19" t="str">
        <f>IF(COUNTIF(U91:U946,Abholauftrag!H31)&gt;=1,"T","£")</f>
        <v>£</v>
      </c>
      <c r="I33" s="19" t="str">
        <f>IF(COUNTIF(U91:U946,Abholauftrag!I31)&gt;=1,"T","£")</f>
        <v>£</v>
      </c>
      <c r="J33" s="19" t="str">
        <f>IF(COUNTIF(U91:U946,Abholauftrag!J31)&gt;=1,"T","£")</f>
        <v>£</v>
      </c>
      <c r="K33" s="19" t="str">
        <f>IF(I38="T","T","£")</f>
        <v>£</v>
      </c>
      <c r="L33" s="6"/>
    </row>
    <row r="34" spans="1:36" ht="7.5" customHeight="1" x14ac:dyDescent="0.3">
      <c r="A34" s="42"/>
      <c r="E34" s="6"/>
      <c r="F34" s="6"/>
      <c r="G34" s="6"/>
      <c r="H34" s="6"/>
    </row>
    <row r="35" spans="1:36" ht="6.75" customHeight="1" x14ac:dyDescent="0.3">
      <c r="A35" s="42"/>
      <c r="B35" s="20"/>
      <c r="C35" s="13"/>
      <c r="D35" s="13"/>
      <c r="E35" s="14"/>
      <c r="F35" s="14"/>
      <c r="G35" s="14"/>
      <c r="H35" s="14"/>
      <c r="I35" s="14"/>
    </row>
    <row r="36" spans="1:36" x14ac:dyDescent="0.3">
      <c r="A36" s="42"/>
      <c r="B36" s="15" t="s">
        <v>140</v>
      </c>
      <c r="C36" s="15" t="s">
        <v>141</v>
      </c>
      <c r="D36" s="15" t="s">
        <v>143</v>
      </c>
      <c r="E36" s="15" t="s">
        <v>142</v>
      </c>
      <c r="F36" s="15" t="s">
        <v>144</v>
      </c>
      <c r="G36" s="15" t="s">
        <v>145</v>
      </c>
      <c r="H36" s="15" t="s">
        <v>146</v>
      </c>
      <c r="I36" s="15" t="s">
        <v>147</v>
      </c>
    </row>
    <row r="37" spans="1:36" ht="47.25" customHeight="1" x14ac:dyDescent="0.3">
      <c r="A37" s="42"/>
      <c r="B37" s="18"/>
      <c r="C37" s="18"/>
      <c r="D37" s="18"/>
      <c r="E37" s="18"/>
      <c r="F37" s="18"/>
      <c r="G37" s="18"/>
      <c r="H37" s="18"/>
      <c r="I37" s="18"/>
    </row>
    <row r="38" spans="1:36" x14ac:dyDescent="0.3">
      <c r="A38" s="42"/>
      <c r="B38" s="19" t="str">
        <f>IF(COUNTIF(Q91:T946,B36)&gt;=1,"T","£")</f>
        <v>£</v>
      </c>
      <c r="C38" s="19" t="str">
        <f>IF(COUNTIF(Q91:T946,C36)&gt;=1,"T","£")</f>
        <v>£</v>
      </c>
      <c r="D38" s="19" t="str">
        <f>IF(COUNTIF(Q91:T946,D36)&gt;=1,"T","£")</f>
        <v>£</v>
      </c>
      <c r="E38" s="19" t="str">
        <f>IF(COUNTIF(Q91:T946,E36)&gt;=1,"T","£")</f>
        <v>£</v>
      </c>
      <c r="F38" s="19" t="str">
        <f>IF(COUNTIF(Q91:T946,F36)&gt;=1,"T","£")</f>
        <v>£</v>
      </c>
      <c r="G38" s="19" t="str">
        <f>IF(COUNTIF(Q91:T946,G36)&gt;=1,"T","£")</f>
        <v>£</v>
      </c>
      <c r="H38" s="19" t="str">
        <f>IF(COUNTIF(Q91:T946,H36)&gt;=1,"T","£")</f>
        <v>£</v>
      </c>
      <c r="I38" s="19" t="str">
        <f>IF(COUNTIF(Q91:T946,I36)&gt;=1,"T","£")</f>
        <v>£</v>
      </c>
    </row>
    <row r="39" spans="1:36" ht="7.5" customHeight="1" x14ac:dyDescent="0.3">
      <c r="A39" s="42"/>
      <c r="B39" s="21"/>
      <c r="C39" s="21"/>
      <c r="D39" s="21"/>
      <c r="E39" s="21"/>
      <c r="F39" s="21"/>
      <c r="G39" s="21"/>
      <c r="H39" s="21"/>
      <c r="I39" s="21"/>
    </row>
    <row r="40" spans="1:36" x14ac:dyDescent="0.3">
      <c r="A40" s="42"/>
      <c r="B40" s="38" t="s">
        <v>226</v>
      </c>
      <c r="C40" s="21"/>
      <c r="D40" s="21"/>
      <c r="E40" s="21"/>
      <c r="F40" s="21"/>
      <c r="G40" s="21"/>
      <c r="H40" s="21"/>
      <c r="I40" s="21"/>
    </row>
    <row r="41" spans="1:36" ht="55.5" customHeight="1" x14ac:dyDescent="0.3">
      <c r="A41" s="42"/>
      <c r="B41" s="99" t="s">
        <v>259</v>
      </c>
      <c r="C41" s="99"/>
      <c r="D41" s="99"/>
      <c r="E41" s="99"/>
      <c r="F41" s="99"/>
      <c r="G41" s="99"/>
      <c r="H41" s="99"/>
      <c r="I41" s="99"/>
      <c r="J41" s="99"/>
      <c r="K41" s="99"/>
      <c r="L41" s="99"/>
    </row>
    <row r="42" spans="1:36" x14ac:dyDescent="0.3">
      <c r="A42" s="42"/>
      <c r="B42" s="2" t="s">
        <v>227</v>
      </c>
    </row>
    <row r="43" spans="1:36" s="35" customFormat="1" ht="30" customHeight="1" x14ac:dyDescent="0.25">
      <c r="A43" s="43"/>
      <c r="B43" s="99" t="s">
        <v>225</v>
      </c>
      <c r="C43" s="99"/>
      <c r="D43" s="99"/>
      <c r="E43" s="99"/>
      <c r="F43" s="99"/>
      <c r="G43" s="99"/>
      <c r="H43" s="99"/>
      <c r="I43" s="99"/>
      <c r="J43" s="99"/>
      <c r="K43" s="99"/>
      <c r="U43" s="36"/>
      <c r="W43" s="43"/>
      <c r="X43" s="43"/>
      <c r="Y43" s="43"/>
      <c r="Z43" s="43"/>
      <c r="AA43" s="43"/>
      <c r="AB43" s="43"/>
      <c r="AC43" s="43"/>
      <c r="AD43" s="43"/>
      <c r="AE43" s="43"/>
      <c r="AF43" s="43"/>
      <c r="AG43" s="43"/>
      <c r="AH43" s="43"/>
      <c r="AI43" s="43"/>
      <c r="AJ43" s="43"/>
    </row>
    <row r="44" spans="1:36" ht="38.25" customHeight="1" x14ac:dyDescent="0.3">
      <c r="A44" s="42"/>
      <c r="B44" s="99" t="s">
        <v>224</v>
      </c>
      <c r="C44" s="99"/>
      <c r="D44" s="99"/>
      <c r="E44" s="99"/>
      <c r="F44" s="99"/>
      <c r="G44" s="99"/>
      <c r="H44" s="99"/>
      <c r="I44" s="99"/>
      <c r="J44" s="99"/>
      <c r="K44" s="99"/>
      <c r="L44" s="99"/>
    </row>
    <row r="45" spans="1:36" ht="39.75" customHeight="1" x14ac:dyDescent="0.3">
      <c r="A45" s="42"/>
      <c r="B45" s="99" t="s">
        <v>46</v>
      </c>
      <c r="C45" s="99"/>
      <c r="D45" s="99"/>
      <c r="E45" s="99"/>
      <c r="F45" s="99"/>
      <c r="G45" s="99"/>
      <c r="H45" s="99"/>
      <c r="I45" s="99"/>
      <c r="J45" s="99"/>
      <c r="K45" s="99"/>
      <c r="L45" s="99"/>
    </row>
    <row r="46" spans="1:36" ht="28.5" customHeight="1" x14ac:dyDescent="0.3">
      <c r="A46" s="42"/>
      <c r="B46" s="99" t="s">
        <v>45</v>
      </c>
      <c r="C46" s="99"/>
      <c r="D46" s="99"/>
      <c r="E46" s="99"/>
      <c r="F46" s="99"/>
      <c r="G46" s="99"/>
      <c r="H46" s="99"/>
      <c r="I46" s="99"/>
      <c r="J46" s="99"/>
      <c r="K46" s="99"/>
      <c r="L46" s="99"/>
    </row>
    <row r="47" spans="1:36" x14ac:dyDescent="0.3">
      <c r="A47" s="42"/>
      <c r="B47" s="2" t="s">
        <v>47</v>
      </c>
    </row>
    <row r="48" spans="1:36" x14ac:dyDescent="0.3">
      <c r="A48" s="42"/>
      <c r="B48" s="95" t="s">
        <v>48</v>
      </c>
      <c r="C48" s="96"/>
      <c r="D48" s="96"/>
      <c r="E48" s="41" t="s">
        <v>49</v>
      </c>
      <c r="G48" s="97" t="s">
        <v>260</v>
      </c>
      <c r="H48" s="97"/>
      <c r="I48" s="97"/>
      <c r="J48" s="97"/>
      <c r="K48" s="97"/>
      <c r="L48" s="97"/>
    </row>
    <row r="49" spans="1:12" x14ac:dyDescent="0.3">
      <c r="A49" s="42"/>
      <c r="B49" s="106" t="s">
        <v>50</v>
      </c>
      <c r="C49" s="107"/>
      <c r="D49" s="107"/>
      <c r="E49" s="40">
        <v>40</v>
      </c>
      <c r="G49" s="97"/>
      <c r="H49" s="97"/>
      <c r="I49" s="97"/>
      <c r="J49" s="97"/>
      <c r="K49" s="97"/>
      <c r="L49" s="97"/>
    </row>
    <row r="50" spans="1:12" x14ac:dyDescent="0.3">
      <c r="A50" s="42"/>
      <c r="B50" s="93" t="s">
        <v>51</v>
      </c>
      <c r="C50" s="94"/>
      <c r="D50" s="94"/>
      <c r="E50" s="37">
        <v>20</v>
      </c>
      <c r="G50" s="108"/>
      <c r="H50" s="108"/>
      <c r="I50" s="108"/>
      <c r="J50" s="108"/>
      <c r="K50" s="108"/>
      <c r="L50" s="108"/>
    </row>
    <row r="51" spans="1:12" x14ac:dyDescent="0.3">
      <c r="A51" s="42"/>
      <c r="B51" s="93" t="s">
        <v>52</v>
      </c>
      <c r="C51" s="94"/>
      <c r="D51" s="94"/>
      <c r="E51" s="37">
        <v>5</v>
      </c>
      <c r="G51" s="108"/>
      <c r="H51" s="108"/>
      <c r="I51" s="108"/>
      <c r="J51" s="108"/>
      <c r="K51" s="108"/>
      <c r="L51" s="108"/>
    </row>
    <row r="52" spans="1:12" x14ac:dyDescent="0.3">
      <c r="A52" s="42"/>
      <c r="B52" s="6"/>
      <c r="C52" s="6"/>
      <c r="D52" s="6"/>
      <c r="E52" s="6"/>
      <c r="G52" s="108"/>
      <c r="H52" s="108"/>
      <c r="I52" s="108"/>
      <c r="J52" s="108"/>
      <c r="K52" s="108"/>
      <c r="L52" s="108"/>
    </row>
    <row r="53" spans="1:12" x14ac:dyDescent="0.3">
      <c r="A53" s="42"/>
      <c r="G53" s="108"/>
      <c r="H53" s="108"/>
      <c r="I53" s="108"/>
      <c r="J53" s="108"/>
      <c r="K53" s="108"/>
      <c r="L53" s="108"/>
    </row>
    <row r="54" spans="1:12" x14ac:dyDescent="0.3">
      <c r="A54" s="42"/>
      <c r="G54" s="39">
        <f ca="1">TODAY()</f>
        <v>46266</v>
      </c>
      <c r="H54" s="109"/>
      <c r="I54" s="109"/>
      <c r="J54" s="109"/>
      <c r="K54" s="109"/>
      <c r="L54" s="109"/>
    </row>
    <row r="55" spans="1:12" x14ac:dyDescent="0.3">
      <c r="A55" s="42"/>
      <c r="I55" s="2" t="s">
        <v>228</v>
      </c>
    </row>
    <row r="56" spans="1:12" ht="6.75" customHeight="1" x14ac:dyDescent="0.3">
      <c r="A56" s="42"/>
    </row>
    <row r="57" spans="1:12" x14ac:dyDescent="0.3">
      <c r="A57" s="42"/>
      <c r="B57" s="2" t="s">
        <v>264</v>
      </c>
    </row>
    <row r="58" spans="1:12" ht="61.5" customHeight="1" x14ac:dyDescent="0.3">
      <c r="A58" s="42"/>
      <c r="E58" s="102" t="s">
        <v>261</v>
      </c>
      <c r="F58" s="102"/>
      <c r="G58" s="102"/>
      <c r="H58" s="102"/>
      <c r="I58" s="102"/>
    </row>
    <row r="59" spans="1:12" x14ac:dyDescent="0.3">
      <c r="A59" s="42"/>
    </row>
    <row r="60" spans="1:12" ht="14.5" x14ac:dyDescent="0.35">
      <c r="A60" s="42"/>
      <c r="J60" s="61"/>
      <c r="K60" s="61"/>
      <c r="L60" s="61"/>
    </row>
    <row r="61" spans="1:12" ht="14.5" x14ac:dyDescent="0.35">
      <c r="A61" s="42"/>
      <c r="C61" s="61"/>
      <c r="D61" s="61"/>
      <c r="E61" s="105" t="s">
        <v>229</v>
      </c>
      <c r="F61" s="105"/>
      <c r="G61" s="105"/>
      <c r="H61" s="105"/>
      <c r="I61" s="105"/>
      <c r="J61" s="61"/>
      <c r="K61" s="61"/>
      <c r="L61" s="61"/>
    </row>
    <row r="62" spans="1:12" ht="14.5" x14ac:dyDescent="0.35">
      <c r="A62" s="42"/>
      <c r="C62" s="61"/>
      <c r="D62" s="61"/>
      <c r="E62" s="61"/>
      <c r="F62" s="61"/>
      <c r="G62" s="61"/>
      <c r="H62" s="61"/>
      <c r="I62" s="61"/>
      <c r="J62" s="61"/>
      <c r="K62" s="61"/>
      <c r="L62" s="61"/>
    </row>
    <row r="63" spans="1:12" ht="14.5" x14ac:dyDescent="0.35">
      <c r="A63" s="42"/>
      <c r="C63" s="61" t="s">
        <v>262</v>
      </c>
      <c r="D63" s="61"/>
      <c r="E63" s="61"/>
      <c r="F63" s="61"/>
      <c r="G63" s="61"/>
      <c r="H63" s="61"/>
      <c r="I63" s="61"/>
      <c r="J63" s="61"/>
      <c r="K63" s="61"/>
      <c r="L63" s="61"/>
    </row>
    <row r="64" spans="1:12" ht="14.5" x14ac:dyDescent="0.35">
      <c r="A64" s="42"/>
      <c r="C64" s="61" t="s">
        <v>230</v>
      </c>
      <c r="D64" s="61"/>
      <c r="E64" s="61"/>
      <c r="F64" s="61"/>
      <c r="G64" s="61"/>
      <c r="H64" s="61"/>
      <c r="I64" s="61"/>
      <c r="J64" s="61"/>
      <c r="K64" s="61"/>
      <c r="L64" s="61"/>
    </row>
    <row r="65" spans="1:12" ht="14.5" x14ac:dyDescent="0.35">
      <c r="A65" s="42"/>
      <c r="C65" s="61"/>
      <c r="D65" s="61"/>
      <c r="E65" s="61"/>
      <c r="F65" s="61"/>
      <c r="G65" s="61"/>
      <c r="H65" s="61"/>
      <c r="I65" s="61"/>
      <c r="J65" s="61"/>
      <c r="K65" s="61"/>
      <c r="L65" s="61"/>
    </row>
    <row r="66" spans="1:12" ht="12.75" customHeight="1" x14ac:dyDescent="0.35">
      <c r="A66" s="42"/>
      <c r="C66" s="61"/>
      <c r="D66" s="61"/>
      <c r="E66" s="61"/>
      <c r="F66" s="61"/>
      <c r="G66" s="61"/>
      <c r="H66" s="61"/>
      <c r="I66" s="61"/>
    </row>
    <row r="67" spans="1:12" ht="14.5" x14ac:dyDescent="0.35">
      <c r="A67" s="42"/>
      <c r="C67" s="61" t="s">
        <v>232</v>
      </c>
      <c r="E67" s="61"/>
      <c r="F67" s="61"/>
      <c r="G67" s="61"/>
    </row>
    <row r="68" spans="1:12" ht="14.5" x14ac:dyDescent="0.35">
      <c r="A68" s="42"/>
      <c r="C68" s="64" t="s">
        <v>235</v>
      </c>
      <c r="D68" s="61"/>
      <c r="E68" s="61"/>
      <c r="F68" s="61"/>
      <c r="G68" s="61"/>
    </row>
    <row r="69" spans="1:12" ht="15" thickBot="1" x14ac:dyDescent="0.4">
      <c r="A69" s="42"/>
      <c r="C69" s="61"/>
      <c r="D69" s="62"/>
      <c r="E69" s="62"/>
      <c r="F69" s="62"/>
      <c r="G69" s="62"/>
      <c r="H69" s="62"/>
    </row>
    <row r="70" spans="1:12" ht="14.5" x14ac:dyDescent="0.35">
      <c r="A70" s="42"/>
      <c r="C70" s="61"/>
      <c r="D70" s="61"/>
      <c r="E70" s="61"/>
      <c r="F70" s="61"/>
      <c r="G70" s="61"/>
      <c r="H70" s="61"/>
    </row>
    <row r="71" spans="1:12" ht="15" thickBot="1" x14ac:dyDescent="0.4">
      <c r="A71" s="42"/>
      <c r="C71" s="61"/>
      <c r="D71" s="62"/>
      <c r="E71" s="62"/>
      <c r="F71" s="62"/>
      <c r="G71" s="62"/>
      <c r="H71" s="62"/>
    </row>
    <row r="72" spans="1:12" ht="14.5" x14ac:dyDescent="0.35">
      <c r="A72" s="42"/>
      <c r="C72" s="61"/>
      <c r="D72" s="61"/>
      <c r="E72" s="61"/>
      <c r="F72" s="61"/>
      <c r="G72" s="61"/>
      <c r="H72" s="61"/>
    </row>
    <row r="73" spans="1:12" ht="15" thickBot="1" x14ac:dyDescent="0.4">
      <c r="A73" s="42"/>
      <c r="C73" s="61"/>
      <c r="D73" s="62"/>
      <c r="E73" s="62"/>
      <c r="F73" s="62"/>
      <c r="G73" s="62"/>
      <c r="H73" s="62"/>
      <c r="J73" s="61"/>
      <c r="K73" s="61"/>
      <c r="L73" s="61"/>
    </row>
    <row r="74" spans="1:12" ht="14.5" x14ac:dyDescent="0.35">
      <c r="A74" s="42"/>
      <c r="G74" s="61"/>
      <c r="H74" s="61"/>
      <c r="I74" s="61"/>
      <c r="J74" s="61"/>
      <c r="K74" s="61"/>
      <c r="L74" s="61"/>
    </row>
    <row r="75" spans="1:12" ht="14.5" x14ac:dyDescent="0.35">
      <c r="A75" s="42"/>
      <c r="C75" s="61"/>
      <c r="D75" s="61"/>
      <c r="E75" s="61"/>
      <c r="F75" s="61"/>
      <c r="G75" s="61"/>
      <c r="H75" s="61"/>
      <c r="I75" s="61"/>
      <c r="J75" s="61"/>
      <c r="K75" s="61"/>
      <c r="L75" s="61"/>
    </row>
    <row r="76" spans="1:12" ht="14.5" x14ac:dyDescent="0.35">
      <c r="A76" s="42"/>
      <c r="C76" s="61" t="s">
        <v>234</v>
      </c>
      <c r="D76" s="61"/>
      <c r="E76" s="61"/>
      <c r="F76" s="61"/>
      <c r="G76" s="61"/>
      <c r="H76" s="61"/>
      <c r="I76" s="61"/>
      <c r="J76" s="61"/>
      <c r="K76" s="61"/>
      <c r="L76" s="61"/>
    </row>
    <row r="77" spans="1:12" ht="14.5" x14ac:dyDescent="0.35">
      <c r="A77" s="42"/>
      <c r="C77" s="61" t="s">
        <v>233</v>
      </c>
      <c r="D77" s="61"/>
      <c r="E77" s="61"/>
      <c r="F77" s="61"/>
      <c r="G77" s="61"/>
      <c r="H77" s="61"/>
      <c r="I77" s="61"/>
      <c r="J77" s="61"/>
      <c r="K77" s="61"/>
      <c r="L77" s="61"/>
    </row>
    <row r="78" spans="1:12" ht="14.5" x14ac:dyDescent="0.35">
      <c r="A78" s="42"/>
      <c r="C78" s="63" t="s">
        <v>231</v>
      </c>
      <c r="D78" s="63"/>
      <c r="E78" s="63"/>
      <c r="F78" s="63"/>
      <c r="G78" s="61"/>
      <c r="H78" s="61"/>
      <c r="I78" s="61"/>
      <c r="J78" s="61"/>
      <c r="K78" s="61"/>
      <c r="L78" s="61"/>
    </row>
    <row r="79" spans="1:12" ht="14.5" x14ac:dyDescent="0.35">
      <c r="A79" s="42"/>
      <c r="C79" s="63"/>
      <c r="D79" s="61"/>
      <c r="E79" s="61"/>
      <c r="F79" s="61"/>
      <c r="G79" s="61"/>
      <c r="H79" s="61"/>
      <c r="I79" s="61"/>
      <c r="J79" s="61"/>
      <c r="K79" s="61"/>
      <c r="L79" s="61"/>
    </row>
    <row r="80" spans="1:12" ht="14.5" x14ac:dyDescent="0.35">
      <c r="A80" s="42"/>
      <c r="C80" s="61"/>
      <c r="D80" s="61"/>
      <c r="E80" s="61"/>
      <c r="F80" s="61"/>
      <c r="G80" s="61"/>
      <c r="H80" s="61"/>
      <c r="I80" s="61"/>
      <c r="J80" s="61"/>
      <c r="K80" s="61"/>
      <c r="L80" s="61"/>
    </row>
    <row r="81" spans="1:36" ht="14.5" x14ac:dyDescent="0.35">
      <c r="A81" s="42"/>
      <c r="C81" s="61"/>
      <c r="D81" s="61"/>
      <c r="E81" s="61"/>
      <c r="F81" s="61"/>
      <c r="G81" s="61"/>
      <c r="H81" s="61"/>
      <c r="I81" s="61"/>
      <c r="J81" s="61"/>
      <c r="K81" s="61"/>
      <c r="L81" s="61"/>
    </row>
    <row r="82" spans="1:36" ht="15" thickBot="1" x14ac:dyDescent="0.4">
      <c r="A82" s="42"/>
      <c r="C82" s="62"/>
      <c r="D82" s="62"/>
      <c r="E82" s="62"/>
      <c r="F82" s="62"/>
      <c r="G82" s="61"/>
      <c r="H82" s="61"/>
      <c r="I82" s="61"/>
      <c r="J82" s="61"/>
      <c r="K82" s="61"/>
      <c r="L82" s="61"/>
    </row>
    <row r="83" spans="1:36" ht="14.5" x14ac:dyDescent="0.35">
      <c r="A83" s="42"/>
      <c r="C83" s="61" t="s">
        <v>236</v>
      </c>
      <c r="D83" s="61"/>
      <c r="E83" s="61"/>
      <c r="F83" s="61" t="s">
        <v>263</v>
      </c>
      <c r="G83" s="61"/>
      <c r="H83" s="61"/>
      <c r="I83" s="61"/>
      <c r="J83" s="61"/>
      <c r="K83" s="61"/>
      <c r="L83" s="61"/>
    </row>
    <row r="84" spans="1:36" ht="70.5" customHeight="1" x14ac:dyDescent="0.35">
      <c r="A84" s="42"/>
      <c r="C84" s="61"/>
      <c r="D84" s="61"/>
      <c r="E84" s="61"/>
      <c r="F84" s="61"/>
      <c r="G84" s="61"/>
      <c r="H84" s="61"/>
      <c r="I84" s="61"/>
      <c r="J84" s="61"/>
      <c r="K84" s="61"/>
      <c r="L84" s="61"/>
    </row>
    <row r="85" spans="1:36" s="4" customFormat="1" ht="72.75" customHeight="1" x14ac:dyDescent="0.25">
      <c r="A85" s="65"/>
      <c r="C85" s="104" t="s">
        <v>265</v>
      </c>
      <c r="D85" s="104"/>
      <c r="E85" s="104"/>
      <c r="F85" s="104"/>
      <c r="G85" s="104"/>
      <c r="H85" s="104"/>
      <c r="I85" s="104"/>
      <c r="J85" s="104"/>
      <c r="K85" s="104"/>
      <c r="U85" s="66"/>
      <c r="W85" s="65"/>
      <c r="X85" s="65"/>
      <c r="Y85" s="65"/>
      <c r="Z85" s="65"/>
      <c r="AA85" s="65"/>
      <c r="AB85" s="65"/>
      <c r="AC85" s="65"/>
      <c r="AD85" s="65"/>
      <c r="AE85" s="65"/>
      <c r="AF85" s="65"/>
      <c r="AG85" s="65"/>
      <c r="AH85" s="65"/>
      <c r="AI85" s="65"/>
      <c r="AJ85" s="65"/>
    </row>
    <row r="86" spans="1:36" x14ac:dyDescent="0.3">
      <c r="A86" s="42"/>
      <c r="B86" s="42"/>
      <c r="C86" s="42"/>
      <c r="D86" s="42"/>
      <c r="E86" s="42"/>
      <c r="F86" s="42"/>
      <c r="G86" s="42"/>
      <c r="H86" s="42"/>
      <c r="I86" s="42"/>
      <c r="J86" s="42"/>
      <c r="K86" s="42"/>
      <c r="L86" s="42"/>
    </row>
    <row r="87" spans="1:36" hidden="1" x14ac:dyDescent="0.3">
      <c r="A87" s="42"/>
      <c r="B87" s="22"/>
      <c r="C87" s="22"/>
      <c r="D87" s="22"/>
      <c r="E87" s="22"/>
      <c r="F87" s="22"/>
      <c r="G87" s="22"/>
      <c r="H87" s="22"/>
      <c r="I87" s="22"/>
      <c r="J87" s="22"/>
      <c r="K87" s="22"/>
      <c r="L87" s="22"/>
    </row>
    <row r="88" spans="1:36" hidden="1" x14ac:dyDescent="0.3">
      <c r="A88" s="42"/>
      <c r="B88" s="22"/>
      <c r="C88" s="22"/>
      <c r="D88" s="22"/>
      <c r="E88" s="22"/>
      <c r="F88" s="22"/>
      <c r="G88" s="22"/>
      <c r="H88" s="22"/>
      <c r="I88" s="22"/>
      <c r="J88" s="22"/>
      <c r="K88" s="22"/>
      <c r="L88" s="22"/>
    </row>
    <row r="89" spans="1:36" ht="13.5" hidden="1" thickBot="1" x14ac:dyDescent="0.35">
      <c r="A89" s="42"/>
      <c r="B89" s="22"/>
      <c r="C89" s="22"/>
      <c r="D89" s="23"/>
      <c r="E89" s="23"/>
      <c r="F89" s="22"/>
      <c r="G89" s="57"/>
      <c r="H89" s="22"/>
      <c r="I89" s="58" t="s">
        <v>120</v>
      </c>
      <c r="J89" s="22"/>
      <c r="K89" s="22"/>
      <c r="L89" s="22"/>
      <c r="M89" s="8"/>
      <c r="P89" s="22" t="s">
        <v>132</v>
      </c>
      <c r="Q89" s="22"/>
      <c r="R89" s="22"/>
      <c r="S89" s="22"/>
      <c r="T89" s="22"/>
      <c r="U89" s="23"/>
    </row>
    <row r="90" spans="1:36" ht="24" hidden="1" x14ac:dyDescent="0.3">
      <c r="A90" s="42"/>
      <c r="B90" s="25" t="s">
        <v>0</v>
      </c>
      <c r="C90" s="25"/>
      <c r="D90" s="25" t="s">
        <v>114</v>
      </c>
      <c r="E90" s="25" t="s">
        <v>1</v>
      </c>
      <c r="F90" s="25" t="s">
        <v>115</v>
      </c>
      <c r="G90" s="25"/>
      <c r="H90" s="24" t="s">
        <v>133</v>
      </c>
      <c r="I90" s="59" t="s">
        <v>130</v>
      </c>
      <c r="J90" s="60" t="s">
        <v>106</v>
      </c>
      <c r="K90" s="60" t="s">
        <v>107</v>
      </c>
      <c r="L90" s="60" t="s">
        <v>108</v>
      </c>
      <c r="M90" s="60" t="s">
        <v>109</v>
      </c>
      <c r="N90" s="32" t="s">
        <v>38</v>
      </c>
      <c r="O90" s="33" t="s">
        <v>37</v>
      </c>
      <c r="P90" s="25" t="s">
        <v>36</v>
      </c>
      <c r="Q90" s="26" t="s">
        <v>106</v>
      </c>
      <c r="R90" s="25" t="s">
        <v>107</v>
      </c>
      <c r="S90" s="25" t="s">
        <v>108</v>
      </c>
      <c r="T90" s="25" t="s">
        <v>109</v>
      </c>
      <c r="U90" s="25" t="s">
        <v>37</v>
      </c>
    </row>
    <row r="91" spans="1:36" hidden="1" x14ac:dyDescent="0.3">
      <c r="A91" s="42"/>
      <c r="B91" s="44" t="s">
        <v>286</v>
      </c>
      <c r="C91" s="45"/>
      <c r="D91" s="46" t="s">
        <v>279</v>
      </c>
      <c r="E91" s="47">
        <v>662112</v>
      </c>
      <c r="F91" s="48" t="s">
        <v>4</v>
      </c>
      <c r="G91" s="49"/>
      <c r="H91" s="50" t="str">
        <f t="shared" ref="H91:H122" si="1">IF(D91="",CONCATENATE(B91,", Art.Nr. ",E91," - ",F91),CONCATENATE(D91," -  ",B91,", Art.Nr. ",E91," - ",F91))</f>
        <v>A200 -  Aktiv Vorreiniger ALPHA, Art.Nr. 662112 - Kanister, 25 l</v>
      </c>
      <c r="I91" s="51" t="s">
        <v>121</v>
      </c>
      <c r="J91" s="52" t="s">
        <v>142</v>
      </c>
      <c r="K91" s="52" t="s">
        <v>145</v>
      </c>
      <c r="L91" s="29"/>
      <c r="M91" s="29"/>
      <c r="N91" s="12" t="str">
        <f t="shared" ref="N91:N128" si="2">IF(I91="kein Gefahrgut","./.",LEFT(I91,4))</f>
        <v>1719</v>
      </c>
      <c r="O91" s="34" t="s">
        <v>211</v>
      </c>
      <c r="P91" s="31">
        <f t="shared" ref="P91:P122" si="3">IF(ISERROR(VLOOKUP(H91,$B$19:$J$28,9,0)),0,VLOOKUP(H91,$B$19:$J$28,9,0))</f>
        <v>0</v>
      </c>
      <c r="Q91" s="30">
        <f t="shared" ref="Q91:Q122" si="4">IF($P91&lt;&gt;0,J91,0)</f>
        <v>0</v>
      </c>
      <c r="R91" s="30">
        <f t="shared" ref="R91:R122" si="5">IF($P91&gt;=1,K91,0)</f>
        <v>0</v>
      </c>
      <c r="S91" s="30">
        <f t="shared" ref="S91:S122" si="6">IF($P91&gt;=1,L91,0)</f>
        <v>0</v>
      </c>
      <c r="T91" s="30">
        <f t="shared" ref="T91:T122" si="7">IF($P91&gt;=1,M91,0)</f>
        <v>0</v>
      </c>
      <c r="U91" s="29">
        <f t="shared" ref="U91:U122" si="8">IF($P91&gt;=1,O91,0)</f>
        <v>0</v>
      </c>
    </row>
    <row r="92" spans="1:36" hidden="1" x14ac:dyDescent="0.3">
      <c r="A92" s="42"/>
      <c r="B92" s="44" t="s">
        <v>298</v>
      </c>
      <c r="C92" s="45"/>
      <c r="D92" s="46" t="s">
        <v>293</v>
      </c>
      <c r="E92" s="47">
        <v>68100039012</v>
      </c>
      <c r="F92" s="48" t="s">
        <v>4</v>
      </c>
      <c r="G92" s="49"/>
      <c r="H92" s="50" t="str">
        <f t="shared" si="1"/>
        <v>A201 -  Aktiv-Vorreiniger ALPHA Less Foam, Art.Nr. 68100039012 - Kanister, 25 l</v>
      </c>
      <c r="I92" s="51" t="s">
        <v>121</v>
      </c>
      <c r="J92" s="52" t="s">
        <v>142</v>
      </c>
      <c r="K92" s="52" t="s">
        <v>145</v>
      </c>
      <c r="L92" s="29"/>
      <c r="M92" s="29"/>
      <c r="N92" s="12" t="str">
        <f t="shared" si="2"/>
        <v>1719</v>
      </c>
      <c r="O92" s="34">
        <v>8</v>
      </c>
      <c r="P92" s="31">
        <f t="shared" si="3"/>
        <v>0</v>
      </c>
      <c r="Q92" s="30">
        <f t="shared" si="4"/>
        <v>0</v>
      </c>
      <c r="R92" s="30">
        <f t="shared" si="5"/>
        <v>0</v>
      </c>
      <c r="S92" s="30">
        <f t="shared" si="6"/>
        <v>0</v>
      </c>
      <c r="T92" s="30">
        <f t="shared" si="7"/>
        <v>0</v>
      </c>
      <c r="U92" s="29">
        <f t="shared" si="8"/>
        <v>0</v>
      </c>
    </row>
    <row r="93" spans="1:36" hidden="1" x14ac:dyDescent="0.3">
      <c r="A93" s="42"/>
      <c r="B93" s="44" t="s">
        <v>287</v>
      </c>
      <c r="C93" s="45"/>
      <c r="D93" s="46" t="s">
        <v>280</v>
      </c>
      <c r="E93" s="47">
        <v>663212</v>
      </c>
      <c r="F93" s="48" t="s">
        <v>4</v>
      </c>
      <c r="G93" s="49"/>
      <c r="H93" s="50" t="str">
        <f t="shared" si="1"/>
        <v>A300 -  Duftschaum ALPHA, Art.Nr. 663212 - Kanister, 25 l</v>
      </c>
      <c r="I93" s="51" t="s">
        <v>112</v>
      </c>
      <c r="J93" s="52" t="s">
        <v>142</v>
      </c>
      <c r="K93" s="52"/>
      <c r="L93" s="29"/>
      <c r="M93" s="29"/>
      <c r="N93" s="12" t="str">
        <f t="shared" si="2"/>
        <v>./.</v>
      </c>
      <c r="O93" s="34" t="s">
        <v>210</v>
      </c>
      <c r="P93" s="31">
        <f t="shared" si="3"/>
        <v>0</v>
      </c>
      <c r="Q93" s="30">
        <f t="shared" si="4"/>
        <v>0</v>
      </c>
      <c r="R93" s="30">
        <f t="shared" si="5"/>
        <v>0</v>
      </c>
      <c r="S93" s="30">
        <f t="shared" si="6"/>
        <v>0</v>
      </c>
      <c r="T93" s="30">
        <f t="shared" si="7"/>
        <v>0</v>
      </c>
      <c r="U93" s="29">
        <f t="shared" si="8"/>
        <v>0</v>
      </c>
    </row>
    <row r="94" spans="1:36" hidden="1" x14ac:dyDescent="0.3">
      <c r="A94" s="42"/>
      <c r="B94" s="44" t="s">
        <v>288</v>
      </c>
      <c r="C94" s="45"/>
      <c r="D94" s="46" t="s">
        <v>283</v>
      </c>
      <c r="E94" s="47">
        <v>310612</v>
      </c>
      <c r="F94" s="48" t="s">
        <v>4</v>
      </c>
      <c r="G94" s="49"/>
      <c r="H94" s="50" t="str">
        <f t="shared" si="1"/>
        <v>A301 -  SB-Schaum ALPHA, Art.Nr. 310612 - Kanister, 25 l</v>
      </c>
      <c r="I94" s="51" t="s">
        <v>112</v>
      </c>
      <c r="J94" s="52" t="s">
        <v>142</v>
      </c>
      <c r="K94" s="52"/>
      <c r="L94" s="29"/>
      <c r="M94" s="29"/>
      <c r="N94" s="12" t="str">
        <f t="shared" si="2"/>
        <v>./.</v>
      </c>
      <c r="O94" s="34" t="s">
        <v>210</v>
      </c>
      <c r="P94" s="31">
        <f t="shared" si="3"/>
        <v>0</v>
      </c>
      <c r="Q94" s="30">
        <f t="shared" si="4"/>
        <v>0</v>
      </c>
      <c r="R94" s="30">
        <f t="shared" si="5"/>
        <v>0</v>
      </c>
      <c r="S94" s="30">
        <f t="shared" si="6"/>
        <v>0</v>
      </c>
      <c r="T94" s="30">
        <f t="shared" si="7"/>
        <v>0</v>
      </c>
      <c r="U94" s="29">
        <f t="shared" si="8"/>
        <v>0</v>
      </c>
    </row>
    <row r="95" spans="1:36" hidden="1" x14ac:dyDescent="0.3">
      <c r="A95" s="42"/>
      <c r="B95" s="44" t="s">
        <v>289</v>
      </c>
      <c r="C95" s="45"/>
      <c r="D95" s="46" t="s">
        <v>282</v>
      </c>
      <c r="E95" s="47">
        <v>660112</v>
      </c>
      <c r="F95" s="48" t="s">
        <v>4</v>
      </c>
      <c r="G95" s="49"/>
      <c r="H95" s="50" t="str">
        <f t="shared" si="1"/>
        <v>A400 -  Intensiv Shampoo ALPHA, Art.Nr. 660112 - Kanister, 25 l</v>
      </c>
      <c r="I95" s="51" t="s">
        <v>112</v>
      </c>
      <c r="J95" s="52" t="s">
        <v>142</v>
      </c>
      <c r="K95" s="52"/>
      <c r="L95" s="29"/>
      <c r="M95" s="29"/>
      <c r="N95" s="12" t="str">
        <f t="shared" si="2"/>
        <v>./.</v>
      </c>
      <c r="O95" s="34" t="s">
        <v>210</v>
      </c>
      <c r="P95" s="31">
        <f t="shared" si="3"/>
        <v>0</v>
      </c>
      <c r="Q95" s="30">
        <f t="shared" si="4"/>
        <v>0</v>
      </c>
      <c r="R95" s="30">
        <f t="shared" si="5"/>
        <v>0</v>
      </c>
      <c r="S95" s="30">
        <f t="shared" si="6"/>
        <v>0</v>
      </c>
      <c r="T95" s="30">
        <f t="shared" si="7"/>
        <v>0</v>
      </c>
      <c r="U95" s="29">
        <f t="shared" si="8"/>
        <v>0</v>
      </c>
    </row>
    <row r="96" spans="1:36" hidden="1" x14ac:dyDescent="0.3">
      <c r="A96" s="42"/>
      <c r="B96" s="44" t="s">
        <v>290</v>
      </c>
      <c r="C96" s="45"/>
      <c r="D96" s="46" t="s">
        <v>281</v>
      </c>
      <c r="E96" s="47">
        <v>665312</v>
      </c>
      <c r="F96" s="48" t="s">
        <v>4</v>
      </c>
      <c r="G96" s="49"/>
      <c r="H96" s="50" t="str">
        <f t="shared" si="1"/>
        <v>A500 -  Schaumglanzpolitur ALPHA, Art.Nr. 665312 - Kanister, 25 l</v>
      </c>
      <c r="I96" s="51" t="s">
        <v>112</v>
      </c>
      <c r="J96" s="52" t="s">
        <v>142</v>
      </c>
      <c r="K96" s="52"/>
      <c r="L96" s="29"/>
      <c r="M96" s="29"/>
      <c r="N96" s="12" t="str">
        <f t="shared" si="2"/>
        <v>./.</v>
      </c>
      <c r="O96" s="34" t="s">
        <v>210</v>
      </c>
      <c r="P96" s="31">
        <f t="shared" si="3"/>
        <v>0</v>
      </c>
      <c r="Q96" s="30">
        <f t="shared" si="4"/>
        <v>0</v>
      </c>
      <c r="R96" s="30">
        <f t="shared" si="5"/>
        <v>0</v>
      </c>
      <c r="S96" s="30">
        <f t="shared" si="6"/>
        <v>0</v>
      </c>
      <c r="T96" s="30">
        <f t="shared" si="7"/>
        <v>0</v>
      </c>
      <c r="U96" s="29">
        <f t="shared" si="8"/>
        <v>0</v>
      </c>
    </row>
    <row r="97" spans="1:21" hidden="1" x14ac:dyDescent="0.3">
      <c r="A97" s="42"/>
      <c r="B97" s="44" t="s">
        <v>291</v>
      </c>
      <c r="C97" s="45"/>
      <c r="D97" s="46" t="s">
        <v>285</v>
      </c>
      <c r="E97" s="47">
        <v>665412</v>
      </c>
      <c r="F97" s="48" t="s">
        <v>4</v>
      </c>
      <c r="G97" s="49"/>
      <c r="H97" s="50" t="str">
        <f t="shared" si="1"/>
        <v>A501 -  Glanzkonservierer ALPHA, Art.Nr. 665412 - Kanister, 25 l</v>
      </c>
      <c r="I97" s="51" t="s">
        <v>112</v>
      </c>
      <c r="J97" s="52" t="s">
        <v>142</v>
      </c>
      <c r="K97" s="52"/>
      <c r="L97" s="29"/>
      <c r="M97" s="29"/>
      <c r="N97" s="12" t="str">
        <f t="shared" si="2"/>
        <v>./.</v>
      </c>
      <c r="O97" s="34" t="s">
        <v>210</v>
      </c>
      <c r="P97" s="31">
        <f t="shared" si="3"/>
        <v>0</v>
      </c>
      <c r="Q97" s="30">
        <f t="shared" si="4"/>
        <v>0</v>
      </c>
      <c r="R97" s="30">
        <f t="shared" si="5"/>
        <v>0</v>
      </c>
      <c r="S97" s="30">
        <f t="shared" si="6"/>
        <v>0</v>
      </c>
      <c r="T97" s="30">
        <f t="shared" si="7"/>
        <v>0</v>
      </c>
      <c r="U97" s="29">
        <f t="shared" si="8"/>
        <v>0</v>
      </c>
    </row>
    <row r="98" spans="1:21" hidden="1" x14ac:dyDescent="0.3">
      <c r="A98" s="42"/>
      <c r="B98" s="44" t="s">
        <v>292</v>
      </c>
      <c r="C98" s="45"/>
      <c r="D98" s="46" t="s">
        <v>284</v>
      </c>
      <c r="E98" s="47">
        <v>670812</v>
      </c>
      <c r="F98" s="48" t="s">
        <v>4</v>
      </c>
      <c r="G98" s="49"/>
      <c r="H98" s="50" t="str">
        <f t="shared" si="1"/>
        <v>A600 -  Glanztrockner ALPHA, Art.Nr. 670812 - Kanister, 25 l</v>
      </c>
      <c r="I98" s="51" t="s">
        <v>112</v>
      </c>
      <c r="J98" s="52" t="s">
        <v>142</v>
      </c>
      <c r="K98" s="52"/>
      <c r="L98" s="29"/>
      <c r="M98" s="29"/>
      <c r="N98" s="12" t="str">
        <f t="shared" si="2"/>
        <v>./.</v>
      </c>
      <c r="O98" s="34" t="s">
        <v>210</v>
      </c>
      <c r="P98" s="31">
        <f t="shared" si="3"/>
        <v>0</v>
      </c>
      <c r="Q98" s="30">
        <f t="shared" si="4"/>
        <v>0</v>
      </c>
      <c r="R98" s="30">
        <f t="shared" si="5"/>
        <v>0</v>
      </c>
      <c r="S98" s="30">
        <f t="shared" si="6"/>
        <v>0</v>
      </c>
      <c r="T98" s="30">
        <f t="shared" si="7"/>
        <v>0</v>
      </c>
      <c r="U98" s="29">
        <f t="shared" si="8"/>
        <v>0</v>
      </c>
    </row>
    <row r="99" spans="1:21" hidden="1" x14ac:dyDescent="0.3">
      <c r="A99" s="42"/>
      <c r="B99" s="44" t="s">
        <v>20</v>
      </c>
      <c r="C99" s="45"/>
      <c r="D99" s="46" t="s">
        <v>21</v>
      </c>
      <c r="E99" s="47">
        <v>530012</v>
      </c>
      <c r="F99" s="48" t="s">
        <v>4</v>
      </c>
      <c r="G99" s="49"/>
      <c r="H99" s="50" t="str">
        <f t="shared" si="1"/>
        <v>B200 -  Reiniger Basic, Art.Nr. 530012 - Kanister, 25 l</v>
      </c>
      <c r="I99" s="51" t="s">
        <v>112</v>
      </c>
      <c r="J99" s="52" t="s">
        <v>145</v>
      </c>
      <c r="K99" s="52">
        <v>0</v>
      </c>
      <c r="L99" s="29">
        <v>0</v>
      </c>
      <c r="M99" s="29">
        <v>0</v>
      </c>
      <c r="N99" s="12" t="str">
        <f t="shared" si="2"/>
        <v>./.</v>
      </c>
      <c r="O99" s="34" t="s">
        <v>210</v>
      </c>
      <c r="P99" s="31">
        <f t="shared" si="3"/>
        <v>0</v>
      </c>
      <c r="Q99" s="30">
        <f t="shared" si="4"/>
        <v>0</v>
      </c>
      <c r="R99" s="30">
        <f t="shared" si="5"/>
        <v>0</v>
      </c>
      <c r="S99" s="30">
        <f t="shared" si="6"/>
        <v>0</v>
      </c>
      <c r="T99" s="30">
        <f t="shared" si="7"/>
        <v>0</v>
      </c>
      <c r="U99" s="29">
        <f t="shared" si="8"/>
        <v>0</v>
      </c>
    </row>
    <row r="100" spans="1:21" hidden="1" x14ac:dyDescent="0.3">
      <c r="A100" s="42"/>
      <c r="B100" s="44" t="s">
        <v>183</v>
      </c>
      <c r="C100" s="45"/>
      <c r="D100" s="46" t="s">
        <v>35</v>
      </c>
      <c r="E100" s="47">
        <v>530112</v>
      </c>
      <c r="F100" s="48" t="s">
        <v>4</v>
      </c>
      <c r="G100" s="49"/>
      <c r="H100" s="50" t="str">
        <f t="shared" si="1"/>
        <v>B300 -  Schaum Basic, Art.Nr. 530112 - Kanister, 25 l</v>
      </c>
      <c r="I100" s="51" t="s">
        <v>112</v>
      </c>
      <c r="J100" s="52" t="s">
        <v>145</v>
      </c>
      <c r="K100" s="52" t="s">
        <v>209</v>
      </c>
      <c r="L100" s="29" t="s">
        <v>209</v>
      </c>
      <c r="M100" s="29" t="s">
        <v>209</v>
      </c>
      <c r="N100" s="12" t="str">
        <f t="shared" si="2"/>
        <v>./.</v>
      </c>
      <c r="O100" s="34" t="s">
        <v>210</v>
      </c>
      <c r="P100" s="31">
        <f t="shared" si="3"/>
        <v>0</v>
      </c>
      <c r="Q100" s="30">
        <f t="shared" si="4"/>
        <v>0</v>
      </c>
      <c r="R100" s="30">
        <f t="shared" si="5"/>
        <v>0</v>
      </c>
      <c r="S100" s="30">
        <f t="shared" si="6"/>
        <v>0</v>
      </c>
      <c r="T100" s="30">
        <f t="shared" si="7"/>
        <v>0</v>
      </c>
      <c r="U100" s="29">
        <f t="shared" si="8"/>
        <v>0</v>
      </c>
    </row>
    <row r="101" spans="1:21" hidden="1" x14ac:dyDescent="0.3">
      <c r="A101" s="42"/>
      <c r="B101" s="44" t="s">
        <v>183</v>
      </c>
      <c r="C101" s="45"/>
      <c r="D101" s="46" t="s">
        <v>35</v>
      </c>
      <c r="E101" s="47">
        <v>530128</v>
      </c>
      <c r="F101" s="48" t="s">
        <v>206</v>
      </c>
      <c r="G101" s="49"/>
      <c r="H101" s="50" t="str">
        <f t="shared" si="1"/>
        <v>B300 -  Schaum Basic, Art.Nr. 530128 - Faß, 200 l</v>
      </c>
      <c r="I101" s="51" t="s">
        <v>112</v>
      </c>
      <c r="J101" s="52" t="s">
        <v>145</v>
      </c>
      <c r="K101" s="52" t="s">
        <v>209</v>
      </c>
      <c r="L101" s="29" t="s">
        <v>209</v>
      </c>
      <c r="M101" s="29" t="s">
        <v>209</v>
      </c>
      <c r="N101" s="12" t="str">
        <f t="shared" si="2"/>
        <v>./.</v>
      </c>
      <c r="O101" s="34" t="s">
        <v>210</v>
      </c>
      <c r="P101" s="31">
        <f t="shared" si="3"/>
        <v>0</v>
      </c>
      <c r="Q101" s="30">
        <f t="shared" si="4"/>
        <v>0</v>
      </c>
      <c r="R101" s="30">
        <f t="shared" si="5"/>
        <v>0</v>
      </c>
      <c r="S101" s="30">
        <f t="shared" si="6"/>
        <v>0</v>
      </c>
      <c r="T101" s="30">
        <f t="shared" si="7"/>
        <v>0</v>
      </c>
      <c r="U101" s="29">
        <f t="shared" si="8"/>
        <v>0</v>
      </c>
    </row>
    <row r="102" spans="1:21" hidden="1" x14ac:dyDescent="0.3">
      <c r="A102" s="42"/>
      <c r="B102" s="44" t="s">
        <v>61</v>
      </c>
      <c r="C102" s="45"/>
      <c r="D102" s="46" t="s">
        <v>62</v>
      </c>
      <c r="E102" s="47">
        <v>530212</v>
      </c>
      <c r="F102" s="48" t="s">
        <v>4</v>
      </c>
      <c r="G102" s="49"/>
      <c r="H102" s="50" t="str">
        <f t="shared" si="1"/>
        <v>B400 -  Shampoo Basic  , Art.Nr. 530212 - Kanister, 25 l</v>
      </c>
      <c r="I102" s="51" t="s">
        <v>112</v>
      </c>
      <c r="J102" s="52" t="s">
        <v>142</v>
      </c>
      <c r="K102" s="52" t="s">
        <v>209</v>
      </c>
      <c r="L102" s="29" t="s">
        <v>209</v>
      </c>
      <c r="M102" s="29" t="s">
        <v>209</v>
      </c>
      <c r="N102" s="12" t="str">
        <f t="shared" si="2"/>
        <v>./.</v>
      </c>
      <c r="O102" s="34" t="s">
        <v>210</v>
      </c>
      <c r="P102" s="31">
        <f t="shared" si="3"/>
        <v>0</v>
      </c>
      <c r="Q102" s="30">
        <f t="shared" si="4"/>
        <v>0</v>
      </c>
      <c r="R102" s="30">
        <f t="shared" si="5"/>
        <v>0</v>
      </c>
      <c r="S102" s="30">
        <f t="shared" si="6"/>
        <v>0</v>
      </c>
      <c r="T102" s="30">
        <f t="shared" si="7"/>
        <v>0</v>
      </c>
      <c r="U102" s="29">
        <f t="shared" si="8"/>
        <v>0</v>
      </c>
    </row>
    <row r="103" spans="1:21" hidden="1" x14ac:dyDescent="0.3">
      <c r="A103" s="42"/>
      <c r="B103" s="44" t="s">
        <v>138</v>
      </c>
      <c r="C103" s="45"/>
      <c r="D103" s="46" t="s">
        <v>83</v>
      </c>
      <c r="E103" s="47">
        <v>530512</v>
      </c>
      <c r="F103" s="48" t="s">
        <v>4</v>
      </c>
      <c r="G103" s="49"/>
      <c r="H103" s="50" t="str">
        <f t="shared" si="1"/>
        <v>B500 -  Konservierer Basic, Art.Nr. 530512 - Kanister, 25 l</v>
      </c>
      <c r="I103" s="51" t="s">
        <v>112</v>
      </c>
      <c r="J103" s="52" t="s">
        <v>142</v>
      </c>
      <c r="K103" s="52" t="s">
        <v>209</v>
      </c>
      <c r="L103" s="29" t="s">
        <v>209</v>
      </c>
      <c r="M103" s="29" t="s">
        <v>209</v>
      </c>
      <c r="N103" s="12" t="str">
        <f t="shared" si="2"/>
        <v>./.</v>
      </c>
      <c r="O103" s="34" t="s">
        <v>210</v>
      </c>
      <c r="P103" s="31">
        <f t="shared" si="3"/>
        <v>0</v>
      </c>
      <c r="Q103" s="30">
        <f t="shared" si="4"/>
        <v>0</v>
      </c>
      <c r="R103" s="30">
        <f t="shared" si="5"/>
        <v>0</v>
      </c>
      <c r="S103" s="30">
        <f t="shared" si="6"/>
        <v>0</v>
      </c>
      <c r="T103" s="30">
        <f t="shared" si="7"/>
        <v>0</v>
      </c>
      <c r="U103" s="29">
        <f t="shared" si="8"/>
        <v>0</v>
      </c>
    </row>
    <row r="104" spans="1:21" hidden="1" x14ac:dyDescent="0.3">
      <c r="A104" s="42"/>
      <c r="B104" s="44" t="s">
        <v>135</v>
      </c>
      <c r="C104" s="45"/>
      <c r="D104" s="46" t="s">
        <v>69</v>
      </c>
      <c r="E104" s="47">
        <v>530312</v>
      </c>
      <c r="F104" s="48" t="s">
        <v>4</v>
      </c>
      <c r="G104" s="49"/>
      <c r="H104" s="50" t="str">
        <f t="shared" si="1"/>
        <v>B601  -  Trockner Basic, Art.Nr. 530312 - Kanister, 25 l</v>
      </c>
      <c r="I104" s="51" t="s">
        <v>112</v>
      </c>
      <c r="J104" s="52" t="s">
        <v>142</v>
      </c>
      <c r="K104" s="52" t="s">
        <v>209</v>
      </c>
      <c r="L104" s="29" t="s">
        <v>209</v>
      </c>
      <c r="M104" s="29" t="s">
        <v>209</v>
      </c>
      <c r="N104" s="12" t="str">
        <f t="shared" si="2"/>
        <v>./.</v>
      </c>
      <c r="O104" s="34" t="s">
        <v>210</v>
      </c>
      <c r="P104" s="31">
        <f t="shared" si="3"/>
        <v>0</v>
      </c>
      <c r="Q104" s="30">
        <f t="shared" si="4"/>
        <v>0</v>
      </c>
      <c r="R104" s="30">
        <f t="shared" si="5"/>
        <v>0</v>
      </c>
      <c r="S104" s="30">
        <f t="shared" si="6"/>
        <v>0</v>
      </c>
      <c r="T104" s="30">
        <f t="shared" si="7"/>
        <v>0</v>
      </c>
      <c r="U104" s="29">
        <f t="shared" si="8"/>
        <v>0</v>
      </c>
    </row>
    <row r="105" spans="1:21" hidden="1" x14ac:dyDescent="0.3">
      <c r="A105" s="42"/>
      <c r="B105" s="44" t="s">
        <v>302</v>
      </c>
      <c r="C105" s="45"/>
      <c r="D105" s="46" t="s">
        <v>297</v>
      </c>
      <c r="E105" s="47">
        <v>68100017012</v>
      </c>
      <c r="F105" s="48" t="s">
        <v>4</v>
      </c>
      <c r="G105" s="49"/>
      <c r="H105" s="50" t="str">
        <f t="shared" si="1"/>
        <v>CP900 -  CERAMIC POLISH, Art.Nr. 68100017012 - Kanister, 25 l</v>
      </c>
      <c r="I105" s="51" t="s">
        <v>112</v>
      </c>
      <c r="J105" s="52"/>
      <c r="K105" s="52"/>
      <c r="L105" s="29"/>
      <c r="M105" s="29"/>
      <c r="N105" s="12" t="str">
        <f t="shared" si="2"/>
        <v>./.</v>
      </c>
      <c r="O105" s="34" t="s">
        <v>210</v>
      </c>
      <c r="P105" s="31">
        <f t="shared" si="3"/>
        <v>0</v>
      </c>
      <c r="Q105" s="30">
        <f t="shared" si="4"/>
        <v>0</v>
      </c>
      <c r="R105" s="30">
        <f t="shared" si="5"/>
        <v>0</v>
      </c>
      <c r="S105" s="30">
        <f t="shared" si="6"/>
        <v>0</v>
      </c>
      <c r="T105" s="30">
        <f t="shared" si="7"/>
        <v>0</v>
      </c>
      <c r="U105" s="29">
        <f t="shared" si="8"/>
        <v>0</v>
      </c>
    </row>
    <row r="106" spans="1:21" hidden="1" x14ac:dyDescent="0.3">
      <c r="A106" s="42"/>
      <c r="B106" s="44" t="s">
        <v>299</v>
      </c>
      <c r="C106" s="45"/>
      <c r="D106" s="46" t="s">
        <v>294</v>
      </c>
      <c r="E106" s="47">
        <v>410712</v>
      </c>
      <c r="F106" s="48" t="s">
        <v>4</v>
      </c>
      <c r="G106" s="49"/>
      <c r="H106" s="50" t="str">
        <f t="shared" si="1"/>
        <v>EP400 -  Neutral Shampoo ECOPRO, Art.Nr. 410712 - Kanister, 25 l</v>
      </c>
      <c r="I106" s="51" t="s">
        <v>112</v>
      </c>
      <c r="J106" s="52"/>
      <c r="K106" s="52"/>
      <c r="L106" s="29"/>
      <c r="M106" s="29"/>
      <c r="N106" s="12" t="str">
        <f t="shared" si="2"/>
        <v>./.</v>
      </c>
      <c r="O106" s="34" t="s">
        <v>210</v>
      </c>
      <c r="P106" s="31">
        <f t="shared" si="3"/>
        <v>0</v>
      </c>
      <c r="Q106" s="30">
        <f t="shared" si="4"/>
        <v>0</v>
      </c>
      <c r="R106" s="30">
        <f t="shared" si="5"/>
        <v>0</v>
      </c>
      <c r="S106" s="30">
        <f t="shared" si="6"/>
        <v>0</v>
      </c>
      <c r="T106" s="30">
        <f t="shared" si="7"/>
        <v>0</v>
      </c>
      <c r="U106" s="29">
        <f t="shared" si="8"/>
        <v>0</v>
      </c>
    </row>
    <row r="107" spans="1:21" hidden="1" x14ac:dyDescent="0.3">
      <c r="A107" s="42"/>
      <c r="B107" s="44" t="s">
        <v>301</v>
      </c>
      <c r="C107" s="45"/>
      <c r="D107" s="46" t="s">
        <v>295</v>
      </c>
      <c r="E107" s="47">
        <v>670612</v>
      </c>
      <c r="F107" s="48" t="s">
        <v>4</v>
      </c>
      <c r="G107" s="49"/>
      <c r="H107" s="50" t="str">
        <f t="shared" si="1"/>
        <v>EP500 -  Schaumglanz ECOPRO, Art.Nr. 670612 - Kanister, 25 l</v>
      </c>
      <c r="I107" s="51" t="s">
        <v>112</v>
      </c>
      <c r="J107" s="52"/>
      <c r="K107" s="52"/>
      <c r="L107" s="29"/>
      <c r="M107" s="29"/>
      <c r="N107" s="12" t="str">
        <f t="shared" si="2"/>
        <v>./.</v>
      </c>
      <c r="O107" s="34" t="s">
        <v>210</v>
      </c>
      <c r="P107" s="31">
        <f t="shared" si="3"/>
        <v>0</v>
      </c>
      <c r="Q107" s="30">
        <f t="shared" si="4"/>
        <v>0</v>
      </c>
      <c r="R107" s="30">
        <f t="shared" si="5"/>
        <v>0</v>
      </c>
      <c r="S107" s="30">
        <f t="shared" si="6"/>
        <v>0</v>
      </c>
      <c r="T107" s="30">
        <f t="shared" si="7"/>
        <v>0</v>
      </c>
      <c r="U107" s="29">
        <f t="shared" si="8"/>
        <v>0</v>
      </c>
    </row>
    <row r="108" spans="1:21" hidden="1" x14ac:dyDescent="0.3">
      <c r="A108" s="42"/>
      <c r="B108" s="44" t="s">
        <v>300</v>
      </c>
      <c r="C108" s="45"/>
      <c r="D108" s="46" t="s">
        <v>296</v>
      </c>
      <c r="E108" s="47">
        <v>610212</v>
      </c>
      <c r="F108" s="48" t="s">
        <v>4</v>
      </c>
      <c r="G108" s="49"/>
      <c r="H108" s="50" t="str">
        <f t="shared" si="1"/>
        <v>EP600 -  Glanztrockner ECOPRO, Art.Nr. 610212 - Kanister, 25 l</v>
      </c>
      <c r="I108" s="51" t="s">
        <v>112</v>
      </c>
      <c r="J108" s="52"/>
      <c r="K108" s="52"/>
      <c r="L108" s="29"/>
      <c r="M108" s="29"/>
      <c r="N108" s="12" t="str">
        <f t="shared" si="2"/>
        <v>./.</v>
      </c>
      <c r="O108" s="34" t="s">
        <v>210</v>
      </c>
      <c r="P108" s="31">
        <f t="shared" si="3"/>
        <v>0</v>
      </c>
      <c r="Q108" s="30">
        <f t="shared" si="4"/>
        <v>0</v>
      </c>
      <c r="R108" s="30">
        <f t="shared" si="5"/>
        <v>0</v>
      </c>
      <c r="S108" s="30">
        <f t="shared" si="6"/>
        <v>0</v>
      </c>
      <c r="T108" s="30">
        <f t="shared" si="7"/>
        <v>0</v>
      </c>
      <c r="U108" s="29">
        <f t="shared" si="8"/>
        <v>0</v>
      </c>
    </row>
    <row r="109" spans="1:21" hidden="1" x14ac:dyDescent="0.3">
      <c r="A109" s="42"/>
      <c r="B109" s="44" t="s">
        <v>148</v>
      </c>
      <c r="C109" s="45"/>
      <c r="D109" s="46" t="s">
        <v>12</v>
      </c>
      <c r="E109" s="47">
        <v>525012</v>
      </c>
      <c r="F109" s="48" t="s">
        <v>4</v>
      </c>
      <c r="G109" s="49"/>
      <c r="H109" s="50" t="str">
        <f t="shared" si="1"/>
        <v>EV200 -  Prewash EVENTUM, Art.Nr. 525012 - Kanister, 25 l</v>
      </c>
      <c r="I109" s="51" t="s">
        <v>121</v>
      </c>
      <c r="J109" s="52" t="s">
        <v>142</v>
      </c>
      <c r="K109" s="52" t="s">
        <v>209</v>
      </c>
      <c r="L109" s="29" t="s">
        <v>209</v>
      </c>
      <c r="M109" s="29" t="s">
        <v>209</v>
      </c>
      <c r="N109" s="12" t="str">
        <f t="shared" si="2"/>
        <v>1719</v>
      </c>
      <c r="O109" s="34" t="s">
        <v>211</v>
      </c>
      <c r="P109" s="31">
        <f t="shared" si="3"/>
        <v>0</v>
      </c>
      <c r="Q109" s="30">
        <f t="shared" si="4"/>
        <v>0</v>
      </c>
      <c r="R109" s="30">
        <f t="shared" si="5"/>
        <v>0</v>
      </c>
      <c r="S109" s="30">
        <f t="shared" si="6"/>
        <v>0</v>
      </c>
      <c r="T109" s="30">
        <f t="shared" si="7"/>
        <v>0</v>
      </c>
      <c r="U109" s="29">
        <f t="shared" si="8"/>
        <v>0</v>
      </c>
    </row>
    <row r="110" spans="1:21" hidden="1" x14ac:dyDescent="0.3">
      <c r="A110" s="42"/>
      <c r="B110" s="44" t="s">
        <v>207</v>
      </c>
      <c r="C110" s="45"/>
      <c r="D110" s="46" t="s">
        <v>29</v>
      </c>
      <c r="E110" s="47">
        <v>525328</v>
      </c>
      <c r="F110" s="48" t="s">
        <v>206</v>
      </c>
      <c r="G110" s="49"/>
      <c r="H110" s="50" t="str">
        <f t="shared" si="1"/>
        <v>EV300 -  SB Schaum Eventum, Art.Nr. 525328 - Faß, 200 l</v>
      </c>
      <c r="I110" s="51" t="s">
        <v>112</v>
      </c>
      <c r="J110" s="52" t="s">
        <v>145</v>
      </c>
      <c r="K110" s="52" t="s">
        <v>209</v>
      </c>
      <c r="L110" s="29" t="s">
        <v>209</v>
      </c>
      <c r="M110" s="29" t="s">
        <v>209</v>
      </c>
      <c r="N110" s="12" t="str">
        <f t="shared" si="2"/>
        <v>./.</v>
      </c>
      <c r="O110" s="34" t="s">
        <v>210</v>
      </c>
      <c r="P110" s="31">
        <f t="shared" si="3"/>
        <v>0</v>
      </c>
      <c r="Q110" s="30">
        <f t="shared" si="4"/>
        <v>0</v>
      </c>
      <c r="R110" s="30">
        <f t="shared" si="5"/>
        <v>0</v>
      </c>
      <c r="S110" s="30">
        <f t="shared" si="6"/>
        <v>0</v>
      </c>
      <c r="T110" s="30">
        <f t="shared" si="7"/>
        <v>0</v>
      </c>
      <c r="U110" s="29">
        <f t="shared" si="8"/>
        <v>0</v>
      </c>
    </row>
    <row r="111" spans="1:21" hidden="1" x14ac:dyDescent="0.3">
      <c r="A111" s="42"/>
      <c r="B111" s="44" t="s">
        <v>150</v>
      </c>
      <c r="C111" s="45"/>
      <c r="D111" s="46" t="s">
        <v>29</v>
      </c>
      <c r="E111" s="47">
        <v>525312</v>
      </c>
      <c r="F111" s="48" t="s">
        <v>4</v>
      </c>
      <c r="G111" s="49"/>
      <c r="H111" s="50" t="str">
        <f t="shared" si="1"/>
        <v>EV300 -  SB-Schaum EVENTUM   , Art.Nr. 525312 - Kanister, 25 l</v>
      </c>
      <c r="I111" s="51" t="s">
        <v>112</v>
      </c>
      <c r="J111" s="52" t="s">
        <v>145</v>
      </c>
      <c r="K111" s="52" t="s">
        <v>209</v>
      </c>
      <c r="L111" s="29" t="s">
        <v>209</v>
      </c>
      <c r="M111" s="29" t="s">
        <v>209</v>
      </c>
      <c r="N111" s="12" t="str">
        <f t="shared" si="2"/>
        <v>./.</v>
      </c>
      <c r="O111" s="34" t="s">
        <v>210</v>
      </c>
      <c r="P111" s="31">
        <f t="shared" si="3"/>
        <v>0</v>
      </c>
      <c r="Q111" s="30">
        <f t="shared" si="4"/>
        <v>0</v>
      </c>
      <c r="R111" s="30">
        <f t="shared" si="5"/>
        <v>0</v>
      </c>
      <c r="S111" s="30">
        <f t="shared" si="6"/>
        <v>0</v>
      </c>
      <c r="T111" s="30">
        <f t="shared" si="7"/>
        <v>0</v>
      </c>
      <c r="U111" s="29">
        <f t="shared" si="8"/>
        <v>0</v>
      </c>
    </row>
    <row r="112" spans="1:21" hidden="1" x14ac:dyDescent="0.3">
      <c r="A112" s="42"/>
      <c r="B112" s="44" t="s">
        <v>149</v>
      </c>
      <c r="C112" s="45"/>
      <c r="D112" s="46" t="s">
        <v>30</v>
      </c>
      <c r="E112" s="47">
        <v>525112</v>
      </c>
      <c r="F112" s="48" t="s">
        <v>4</v>
      </c>
      <c r="G112" s="49"/>
      <c r="H112" s="50" t="str">
        <f t="shared" si="1"/>
        <v>EV301 -  Performance Schaum EVENTUM, Art.Nr. 525112 - Kanister, 25 l</v>
      </c>
      <c r="I112" s="51" t="s">
        <v>112</v>
      </c>
      <c r="J112" s="52" t="s">
        <v>145</v>
      </c>
      <c r="K112" s="52" t="s">
        <v>209</v>
      </c>
      <c r="L112" s="29" t="s">
        <v>209</v>
      </c>
      <c r="M112" s="29" t="s">
        <v>209</v>
      </c>
      <c r="N112" s="12" t="str">
        <f t="shared" si="2"/>
        <v>./.</v>
      </c>
      <c r="O112" s="34" t="s">
        <v>210</v>
      </c>
      <c r="P112" s="31">
        <f t="shared" si="3"/>
        <v>0</v>
      </c>
      <c r="Q112" s="30">
        <f t="shared" si="4"/>
        <v>0</v>
      </c>
      <c r="R112" s="30">
        <f t="shared" si="5"/>
        <v>0</v>
      </c>
      <c r="S112" s="30">
        <f t="shared" si="6"/>
        <v>0</v>
      </c>
      <c r="T112" s="30">
        <f t="shared" si="7"/>
        <v>0</v>
      </c>
      <c r="U112" s="29">
        <f t="shared" si="8"/>
        <v>0</v>
      </c>
    </row>
    <row r="113" spans="1:21" hidden="1" x14ac:dyDescent="0.3">
      <c r="A113" s="42"/>
      <c r="B113" s="44" t="s">
        <v>268</v>
      </c>
      <c r="C113" s="45"/>
      <c r="D113" s="46" t="s">
        <v>269</v>
      </c>
      <c r="E113" s="47">
        <v>663112</v>
      </c>
      <c r="F113" s="48" t="s">
        <v>4</v>
      </c>
      <c r="G113" s="49"/>
      <c r="H113" s="50" t="str">
        <f t="shared" si="1"/>
        <v>EV302 -  Color Schaum Eventum, Art.Nr. 663112 - Kanister, 25 l</v>
      </c>
      <c r="I113" s="51" t="s">
        <v>221</v>
      </c>
      <c r="J113" s="52" t="s">
        <v>142</v>
      </c>
      <c r="K113" s="52" t="s">
        <v>146</v>
      </c>
      <c r="L113" s="29"/>
      <c r="M113" s="29"/>
      <c r="N113" s="12" t="str">
        <f t="shared" si="2"/>
        <v>3267</v>
      </c>
      <c r="O113" s="34">
        <v>8</v>
      </c>
      <c r="P113" s="31">
        <f t="shared" si="3"/>
        <v>0</v>
      </c>
      <c r="Q113" s="30">
        <f t="shared" si="4"/>
        <v>0</v>
      </c>
      <c r="R113" s="30">
        <f t="shared" si="5"/>
        <v>0</v>
      </c>
      <c r="S113" s="30">
        <f t="shared" si="6"/>
        <v>0</v>
      </c>
      <c r="T113" s="30">
        <f t="shared" si="7"/>
        <v>0</v>
      </c>
      <c r="U113" s="29">
        <f t="shared" si="8"/>
        <v>0</v>
      </c>
    </row>
    <row r="114" spans="1:21" hidden="1" x14ac:dyDescent="0.3">
      <c r="A114" s="42"/>
      <c r="B114" s="44" t="s">
        <v>175</v>
      </c>
      <c r="C114" s="45"/>
      <c r="D114" s="46" t="s">
        <v>176</v>
      </c>
      <c r="E114" s="47">
        <v>664012</v>
      </c>
      <c r="F114" s="48" t="s">
        <v>4</v>
      </c>
      <c r="G114" s="49"/>
      <c r="H114" s="50" t="str">
        <f t="shared" si="1"/>
        <v>FO900 -  Fosgalon TC 10 , Art.Nr. 664012 - Kanister, 25 l</v>
      </c>
      <c r="I114" s="51" t="s">
        <v>121</v>
      </c>
      <c r="J114" s="52" t="s">
        <v>142</v>
      </c>
      <c r="K114" s="52" t="s">
        <v>209</v>
      </c>
      <c r="L114" s="29" t="s">
        <v>209</v>
      </c>
      <c r="M114" s="29" t="s">
        <v>209</v>
      </c>
      <c r="N114" s="12" t="str">
        <f t="shared" si="2"/>
        <v>1719</v>
      </c>
      <c r="O114" s="34" t="s">
        <v>211</v>
      </c>
      <c r="P114" s="31">
        <f t="shared" si="3"/>
        <v>0</v>
      </c>
      <c r="Q114" s="30">
        <f t="shared" si="4"/>
        <v>0</v>
      </c>
      <c r="R114" s="30">
        <f t="shared" si="5"/>
        <v>0</v>
      </c>
      <c r="S114" s="30">
        <f t="shared" si="6"/>
        <v>0</v>
      </c>
      <c r="T114" s="30">
        <f t="shared" si="7"/>
        <v>0</v>
      </c>
      <c r="U114" s="29">
        <f t="shared" si="8"/>
        <v>0</v>
      </c>
    </row>
    <row r="115" spans="1:21" hidden="1" x14ac:dyDescent="0.3">
      <c r="A115" s="42"/>
      <c r="B115" s="44" t="s">
        <v>175</v>
      </c>
      <c r="C115" s="45"/>
      <c r="D115" s="46" t="s">
        <v>176</v>
      </c>
      <c r="E115" s="47">
        <v>664028</v>
      </c>
      <c r="F115" s="48" t="s">
        <v>206</v>
      </c>
      <c r="G115" s="49"/>
      <c r="H115" s="50" t="str">
        <f t="shared" si="1"/>
        <v>FO900 -  Fosgalon TC 10 , Art.Nr. 664028 - Faß, 200 l</v>
      </c>
      <c r="I115" s="51" t="s">
        <v>121</v>
      </c>
      <c r="J115" s="52" t="s">
        <v>142</v>
      </c>
      <c r="K115" s="52" t="s">
        <v>209</v>
      </c>
      <c r="L115" s="29" t="s">
        <v>209</v>
      </c>
      <c r="M115" s="29" t="s">
        <v>209</v>
      </c>
      <c r="N115" s="12" t="str">
        <f t="shared" si="2"/>
        <v>1719</v>
      </c>
      <c r="O115" s="34" t="s">
        <v>211</v>
      </c>
      <c r="P115" s="31">
        <f t="shared" si="3"/>
        <v>0</v>
      </c>
      <c r="Q115" s="30">
        <f t="shared" si="4"/>
        <v>0</v>
      </c>
      <c r="R115" s="30">
        <f t="shared" si="5"/>
        <v>0</v>
      </c>
      <c r="S115" s="30">
        <f t="shared" si="6"/>
        <v>0</v>
      </c>
      <c r="T115" s="30">
        <f t="shared" si="7"/>
        <v>0</v>
      </c>
      <c r="U115" s="29">
        <f t="shared" si="8"/>
        <v>0</v>
      </c>
    </row>
    <row r="116" spans="1:21" hidden="1" x14ac:dyDescent="0.3">
      <c r="A116" s="42"/>
      <c r="B116" s="44" t="s">
        <v>173</v>
      </c>
      <c r="C116" s="45"/>
      <c r="D116" s="46" t="s">
        <v>174</v>
      </c>
      <c r="E116" s="47">
        <v>66430112</v>
      </c>
      <c r="F116" s="48" t="s">
        <v>4</v>
      </c>
      <c r="G116" s="49"/>
      <c r="H116" s="50" t="str">
        <f t="shared" si="1"/>
        <v>FO901 -  Fosgalon TC A FoamEx , Art.Nr. 66430112 - Kanister, 25 l</v>
      </c>
      <c r="I116" s="51" t="s">
        <v>112</v>
      </c>
      <c r="J116" s="52" t="s">
        <v>145</v>
      </c>
      <c r="K116" s="52" t="s">
        <v>209</v>
      </c>
      <c r="L116" s="29" t="s">
        <v>209</v>
      </c>
      <c r="M116" s="29" t="s">
        <v>209</v>
      </c>
      <c r="N116" s="12" t="str">
        <f t="shared" si="2"/>
        <v>./.</v>
      </c>
      <c r="O116" s="34" t="s">
        <v>210</v>
      </c>
      <c r="P116" s="31">
        <f t="shared" si="3"/>
        <v>0</v>
      </c>
      <c r="Q116" s="30">
        <f t="shared" si="4"/>
        <v>0</v>
      </c>
      <c r="R116" s="30">
        <f t="shared" si="5"/>
        <v>0</v>
      </c>
      <c r="S116" s="30">
        <f t="shared" si="6"/>
        <v>0</v>
      </c>
      <c r="T116" s="30">
        <f t="shared" si="7"/>
        <v>0</v>
      </c>
      <c r="U116" s="29">
        <f t="shared" si="8"/>
        <v>0</v>
      </c>
    </row>
    <row r="117" spans="1:21" hidden="1" x14ac:dyDescent="0.3">
      <c r="A117" s="42"/>
      <c r="B117" s="44" t="s">
        <v>192</v>
      </c>
      <c r="C117" s="45"/>
      <c r="D117" s="46" t="s">
        <v>193</v>
      </c>
      <c r="E117" s="47">
        <v>664512</v>
      </c>
      <c r="F117" s="48" t="s">
        <v>4</v>
      </c>
      <c r="G117" s="49"/>
      <c r="H117" s="50" t="str">
        <f t="shared" si="1"/>
        <v>FO902 -  Fosgalon TC S , Art.Nr. 664512 - Kanister, 25 l</v>
      </c>
      <c r="I117" s="51" t="s">
        <v>216</v>
      </c>
      <c r="J117" s="52" t="s">
        <v>142</v>
      </c>
      <c r="K117" s="52" t="s">
        <v>144</v>
      </c>
      <c r="L117" s="29">
        <v>0</v>
      </c>
      <c r="M117" s="29">
        <v>0</v>
      </c>
      <c r="N117" s="12" t="str">
        <f t="shared" si="2"/>
        <v>2922</v>
      </c>
      <c r="O117" s="34" t="s">
        <v>211</v>
      </c>
      <c r="P117" s="31">
        <f t="shared" si="3"/>
        <v>0</v>
      </c>
      <c r="Q117" s="30">
        <f t="shared" si="4"/>
        <v>0</v>
      </c>
      <c r="R117" s="30">
        <f t="shared" si="5"/>
        <v>0</v>
      </c>
      <c r="S117" s="30">
        <f t="shared" si="6"/>
        <v>0</v>
      </c>
      <c r="T117" s="30">
        <f t="shared" si="7"/>
        <v>0</v>
      </c>
      <c r="U117" s="29">
        <f t="shared" si="8"/>
        <v>0</v>
      </c>
    </row>
    <row r="118" spans="1:21" hidden="1" x14ac:dyDescent="0.3">
      <c r="A118" s="42"/>
      <c r="B118" s="44" t="s">
        <v>189</v>
      </c>
      <c r="C118" s="45"/>
      <c r="D118" s="46" t="s">
        <v>190</v>
      </c>
      <c r="E118" s="47">
        <v>664912</v>
      </c>
      <c r="F118" s="48" t="s">
        <v>4</v>
      </c>
      <c r="G118" s="49"/>
      <c r="H118" s="50" t="str">
        <f t="shared" si="1"/>
        <v>FO903 -  Fosgalon TI S 10, Art.Nr. 664912 - Kanister, 25 l</v>
      </c>
      <c r="I118" s="51" t="s">
        <v>218</v>
      </c>
      <c r="J118" s="52" t="s">
        <v>142</v>
      </c>
      <c r="K118" s="52" t="s">
        <v>209</v>
      </c>
      <c r="L118" s="29" t="s">
        <v>209</v>
      </c>
      <c r="M118" s="29" t="s">
        <v>209</v>
      </c>
      <c r="N118" s="12" t="str">
        <f t="shared" si="2"/>
        <v>3264</v>
      </c>
      <c r="O118" s="34" t="s">
        <v>211</v>
      </c>
      <c r="P118" s="31">
        <f t="shared" si="3"/>
        <v>0</v>
      </c>
      <c r="Q118" s="30">
        <f t="shared" si="4"/>
        <v>0</v>
      </c>
      <c r="R118" s="30">
        <f t="shared" si="5"/>
        <v>0</v>
      </c>
      <c r="S118" s="30">
        <f t="shared" si="6"/>
        <v>0</v>
      </c>
      <c r="T118" s="30">
        <f t="shared" si="7"/>
        <v>0</v>
      </c>
      <c r="U118" s="29">
        <f t="shared" si="8"/>
        <v>0</v>
      </c>
    </row>
    <row r="119" spans="1:21" hidden="1" x14ac:dyDescent="0.3">
      <c r="A119" s="42"/>
      <c r="B119" s="44" t="s">
        <v>204</v>
      </c>
      <c r="C119" s="45"/>
      <c r="D119" s="46" t="s">
        <v>190</v>
      </c>
      <c r="E119" s="47">
        <v>664928</v>
      </c>
      <c r="F119" s="48" t="s">
        <v>206</v>
      </c>
      <c r="G119" s="49"/>
      <c r="H119" s="50" t="str">
        <f t="shared" si="1"/>
        <v>FO903 -  Fosgalon TI S 10 , Art.Nr. 664928 - Faß, 200 l</v>
      </c>
      <c r="I119" s="51" t="s">
        <v>111</v>
      </c>
      <c r="J119" s="52" t="s">
        <v>142</v>
      </c>
      <c r="K119" s="52" t="s">
        <v>209</v>
      </c>
      <c r="L119" s="29" t="s">
        <v>209</v>
      </c>
      <c r="M119" s="29" t="s">
        <v>209</v>
      </c>
      <c r="N119" s="12" t="str">
        <f t="shared" si="2"/>
        <v>3264</v>
      </c>
      <c r="O119" s="34" t="s">
        <v>211</v>
      </c>
      <c r="P119" s="31">
        <f t="shared" si="3"/>
        <v>0</v>
      </c>
      <c r="Q119" s="30">
        <f t="shared" si="4"/>
        <v>0</v>
      </c>
      <c r="R119" s="30">
        <f t="shared" si="5"/>
        <v>0</v>
      </c>
      <c r="S119" s="30">
        <f t="shared" si="6"/>
        <v>0</v>
      </c>
      <c r="T119" s="30">
        <f t="shared" si="7"/>
        <v>0</v>
      </c>
      <c r="U119" s="29">
        <f t="shared" si="8"/>
        <v>0</v>
      </c>
    </row>
    <row r="120" spans="1:21" hidden="1" x14ac:dyDescent="0.3">
      <c r="A120" s="42"/>
      <c r="B120" s="44" t="s">
        <v>198</v>
      </c>
      <c r="C120" s="45"/>
      <c r="D120" s="46" t="s">
        <v>199</v>
      </c>
      <c r="E120" s="47">
        <v>667112</v>
      </c>
      <c r="F120" s="48" t="s">
        <v>4</v>
      </c>
      <c r="G120" s="49"/>
      <c r="H120" s="50" t="str">
        <f t="shared" si="1"/>
        <v>FO904 -  Fosgalon TI S 20 , Art.Nr. 667112 - Kanister, 25 l</v>
      </c>
      <c r="I120" s="51" t="s">
        <v>219</v>
      </c>
      <c r="J120" s="52" t="s">
        <v>142</v>
      </c>
      <c r="K120" s="52" t="s">
        <v>209</v>
      </c>
      <c r="L120" s="29" t="s">
        <v>209</v>
      </c>
      <c r="M120" s="29" t="s">
        <v>209</v>
      </c>
      <c r="N120" s="12" t="str">
        <f t="shared" si="2"/>
        <v>1805</v>
      </c>
      <c r="O120" s="34" t="s">
        <v>211</v>
      </c>
      <c r="P120" s="31">
        <f t="shared" si="3"/>
        <v>0</v>
      </c>
      <c r="Q120" s="30">
        <f t="shared" si="4"/>
        <v>0</v>
      </c>
      <c r="R120" s="30">
        <f t="shared" si="5"/>
        <v>0</v>
      </c>
      <c r="S120" s="30">
        <f t="shared" si="6"/>
        <v>0</v>
      </c>
      <c r="T120" s="30">
        <f t="shared" si="7"/>
        <v>0</v>
      </c>
      <c r="U120" s="29">
        <f t="shared" si="8"/>
        <v>0</v>
      </c>
    </row>
    <row r="121" spans="1:21" hidden="1" x14ac:dyDescent="0.3">
      <c r="A121" s="42"/>
      <c r="B121" s="44" t="s">
        <v>171</v>
      </c>
      <c r="C121" s="45"/>
      <c r="D121" s="46" t="s">
        <v>172</v>
      </c>
      <c r="E121" s="47">
        <v>664612</v>
      </c>
      <c r="F121" s="48" t="s">
        <v>4</v>
      </c>
      <c r="G121" s="49"/>
      <c r="H121" s="50" t="str">
        <f t="shared" si="1"/>
        <v>FO905 -  Fosgalon TI M2000 , Art.Nr. 664612 - Kanister, 25 l</v>
      </c>
      <c r="I121" s="51" t="s">
        <v>113</v>
      </c>
      <c r="J121" s="52" t="s">
        <v>142</v>
      </c>
      <c r="K121" s="52" t="s">
        <v>209</v>
      </c>
      <c r="L121" s="29" t="s">
        <v>209</v>
      </c>
      <c r="M121" s="29" t="s">
        <v>209</v>
      </c>
      <c r="N121" s="12" t="str">
        <f t="shared" si="2"/>
        <v>1814</v>
      </c>
      <c r="O121" s="34" t="s">
        <v>211</v>
      </c>
      <c r="P121" s="31">
        <f t="shared" si="3"/>
        <v>0</v>
      </c>
      <c r="Q121" s="30">
        <f t="shared" si="4"/>
        <v>0</v>
      </c>
      <c r="R121" s="30">
        <f t="shared" si="5"/>
        <v>0</v>
      </c>
      <c r="S121" s="30">
        <f t="shared" si="6"/>
        <v>0</v>
      </c>
      <c r="T121" s="30">
        <f t="shared" si="7"/>
        <v>0</v>
      </c>
      <c r="U121" s="29">
        <f t="shared" si="8"/>
        <v>0</v>
      </c>
    </row>
    <row r="122" spans="1:21" hidden="1" x14ac:dyDescent="0.3">
      <c r="A122" s="42"/>
      <c r="B122" s="44" t="s">
        <v>200</v>
      </c>
      <c r="C122" s="45"/>
      <c r="D122" s="46" t="s">
        <v>201</v>
      </c>
      <c r="E122" s="47">
        <v>652412</v>
      </c>
      <c r="F122" s="48" t="s">
        <v>4</v>
      </c>
      <c r="G122" s="49"/>
      <c r="H122" s="50" t="str">
        <f t="shared" si="1"/>
        <v>FO906 -  Fosgalon TC Z , Art.Nr. 652412 - Kanister, 25 l</v>
      </c>
      <c r="I122" s="51" t="s">
        <v>217</v>
      </c>
      <c r="J122" s="52" t="s">
        <v>142</v>
      </c>
      <c r="K122" s="52" t="s">
        <v>209</v>
      </c>
      <c r="L122" s="29" t="s">
        <v>209</v>
      </c>
      <c r="M122" s="29" t="s">
        <v>209</v>
      </c>
      <c r="N122" s="12" t="str">
        <f t="shared" si="2"/>
        <v>1789</v>
      </c>
      <c r="O122" s="34" t="s">
        <v>211</v>
      </c>
      <c r="P122" s="31">
        <f t="shared" si="3"/>
        <v>0</v>
      </c>
      <c r="Q122" s="30">
        <f t="shared" si="4"/>
        <v>0</v>
      </c>
      <c r="R122" s="30">
        <f t="shared" si="5"/>
        <v>0</v>
      </c>
      <c r="S122" s="30">
        <f t="shared" si="6"/>
        <v>0</v>
      </c>
      <c r="T122" s="30">
        <f t="shared" si="7"/>
        <v>0</v>
      </c>
      <c r="U122" s="29">
        <f t="shared" si="8"/>
        <v>0</v>
      </c>
    </row>
    <row r="123" spans="1:21" hidden="1" x14ac:dyDescent="0.3">
      <c r="A123" s="42"/>
      <c r="B123" s="44" t="s">
        <v>202</v>
      </c>
      <c r="C123" s="45"/>
      <c r="D123" s="46" t="s">
        <v>203</v>
      </c>
      <c r="E123" s="47">
        <v>664812</v>
      </c>
      <c r="F123" s="48" t="s">
        <v>4</v>
      </c>
      <c r="G123" s="49"/>
      <c r="H123" s="50" t="str">
        <f t="shared" ref="H123:H154" si="9">IF(D123="",CONCATENATE(B123,", Art.Nr. ",E123," - ",F123),CONCATENATE(D123," -  ",B123,", Art.Nr. ",E123," - ",F123))</f>
        <v>FO907 -  Fosgalon TI 40 , Art.Nr. 664812 - Kanister, 25 l</v>
      </c>
      <c r="I123" s="51" t="s">
        <v>121</v>
      </c>
      <c r="J123" s="52" t="s">
        <v>142</v>
      </c>
      <c r="K123" s="52" t="s">
        <v>209</v>
      </c>
      <c r="L123" s="29" t="s">
        <v>209</v>
      </c>
      <c r="M123" s="29" t="s">
        <v>209</v>
      </c>
      <c r="N123" s="12" t="str">
        <f t="shared" si="2"/>
        <v>1719</v>
      </c>
      <c r="O123" s="34" t="s">
        <v>211</v>
      </c>
      <c r="P123" s="31">
        <f t="shared" ref="P123:P154" si="10">IF(ISERROR(VLOOKUP(H123,$B$19:$J$28,9,0)),0,VLOOKUP(H123,$B$19:$J$28,9,0))</f>
        <v>0</v>
      </c>
      <c r="Q123" s="30">
        <f t="shared" ref="Q123:Q154" si="11">IF($P123&lt;&gt;0,J123,0)</f>
        <v>0</v>
      </c>
      <c r="R123" s="30">
        <f t="shared" ref="R123:R154" si="12">IF($P123&gt;=1,K123,0)</f>
        <v>0</v>
      </c>
      <c r="S123" s="30">
        <f t="shared" ref="S123:S154" si="13">IF($P123&gt;=1,L123,0)</f>
        <v>0</v>
      </c>
      <c r="T123" s="30">
        <f t="shared" ref="T123:T154" si="14">IF($P123&gt;=1,M123,0)</f>
        <v>0</v>
      </c>
      <c r="U123" s="29">
        <f t="shared" ref="U123:U154" si="15">IF($P123&gt;=1,O123,0)</f>
        <v>0</v>
      </c>
    </row>
    <row r="124" spans="1:21" hidden="1" x14ac:dyDescent="0.3">
      <c r="A124" s="42"/>
      <c r="B124" s="44" t="s">
        <v>186</v>
      </c>
      <c r="C124" s="45"/>
      <c r="D124" s="46" t="s">
        <v>187</v>
      </c>
      <c r="E124" s="47">
        <v>601112</v>
      </c>
      <c r="F124" s="48" t="s">
        <v>4</v>
      </c>
      <c r="G124" s="49"/>
      <c r="H124" s="50" t="str">
        <f t="shared" si="9"/>
        <v>FO909 -  Fosgalon TC R , Art.Nr. 601112 - Kanister, 25 l</v>
      </c>
      <c r="I124" s="51" t="s">
        <v>215</v>
      </c>
      <c r="J124" s="52" t="s">
        <v>142</v>
      </c>
      <c r="K124" s="52" t="s">
        <v>209</v>
      </c>
      <c r="L124" s="29" t="s">
        <v>209</v>
      </c>
      <c r="M124" s="29" t="s">
        <v>209</v>
      </c>
      <c r="N124" s="12" t="str">
        <f t="shared" si="2"/>
        <v>3264</v>
      </c>
      <c r="O124" s="34" t="s">
        <v>211</v>
      </c>
      <c r="P124" s="31">
        <f t="shared" si="10"/>
        <v>0</v>
      </c>
      <c r="Q124" s="30">
        <f t="shared" si="11"/>
        <v>0</v>
      </c>
      <c r="R124" s="30">
        <f t="shared" si="12"/>
        <v>0</v>
      </c>
      <c r="S124" s="30">
        <f t="shared" si="13"/>
        <v>0</v>
      </c>
      <c r="T124" s="30">
        <f t="shared" si="14"/>
        <v>0</v>
      </c>
      <c r="U124" s="29">
        <f t="shared" si="15"/>
        <v>0</v>
      </c>
    </row>
    <row r="125" spans="1:21" hidden="1" x14ac:dyDescent="0.3">
      <c r="A125" s="42"/>
      <c r="B125" s="44" t="s">
        <v>169</v>
      </c>
      <c r="C125" s="45"/>
      <c r="D125" s="46" t="s">
        <v>170</v>
      </c>
      <c r="E125" s="47">
        <v>666612</v>
      </c>
      <c r="F125" s="48" t="s">
        <v>4</v>
      </c>
      <c r="G125" s="49"/>
      <c r="H125" s="50" t="str">
        <f t="shared" si="9"/>
        <v>FO911 -  Fosgalon TC T , Art.Nr. 666612 - Kanister, 25 l</v>
      </c>
      <c r="I125" s="51" t="s">
        <v>112</v>
      </c>
      <c r="J125" s="52" t="s">
        <v>142</v>
      </c>
      <c r="K125" s="52" t="s">
        <v>209</v>
      </c>
      <c r="L125" s="29" t="s">
        <v>209</v>
      </c>
      <c r="M125" s="29" t="s">
        <v>209</v>
      </c>
      <c r="N125" s="12" t="str">
        <f t="shared" si="2"/>
        <v>./.</v>
      </c>
      <c r="O125" s="34" t="s">
        <v>210</v>
      </c>
      <c r="P125" s="31">
        <f t="shared" si="10"/>
        <v>0</v>
      </c>
      <c r="Q125" s="30">
        <f t="shared" si="11"/>
        <v>0</v>
      </c>
      <c r="R125" s="30">
        <f t="shared" si="12"/>
        <v>0</v>
      </c>
      <c r="S125" s="30">
        <f t="shared" si="13"/>
        <v>0</v>
      </c>
      <c r="T125" s="30">
        <f t="shared" si="14"/>
        <v>0</v>
      </c>
      <c r="U125" s="29">
        <f t="shared" si="15"/>
        <v>0</v>
      </c>
    </row>
    <row r="126" spans="1:21" hidden="1" x14ac:dyDescent="0.3">
      <c r="A126" s="42"/>
      <c r="B126" s="44" t="s">
        <v>178</v>
      </c>
      <c r="C126" s="45"/>
      <c r="D126" s="46" t="s">
        <v>179</v>
      </c>
      <c r="E126" s="47">
        <v>542412</v>
      </c>
      <c r="F126" s="48" t="s">
        <v>4</v>
      </c>
      <c r="G126" s="49"/>
      <c r="H126" s="50" t="str">
        <f t="shared" si="9"/>
        <v>FO912 -  Fosgalon TC Pre Power , Art.Nr. 542412 - Kanister, 25 l</v>
      </c>
      <c r="I126" s="51" t="s">
        <v>121</v>
      </c>
      <c r="J126" s="52" t="s">
        <v>142</v>
      </c>
      <c r="K126" s="52" t="s">
        <v>209</v>
      </c>
      <c r="L126" s="29" t="s">
        <v>209</v>
      </c>
      <c r="M126" s="29" t="s">
        <v>209</v>
      </c>
      <c r="N126" s="12" t="str">
        <f t="shared" si="2"/>
        <v>1719</v>
      </c>
      <c r="O126" s="34" t="s">
        <v>211</v>
      </c>
      <c r="P126" s="31">
        <f t="shared" si="10"/>
        <v>0</v>
      </c>
      <c r="Q126" s="30">
        <f t="shared" si="11"/>
        <v>0</v>
      </c>
      <c r="R126" s="30">
        <f t="shared" si="12"/>
        <v>0</v>
      </c>
      <c r="S126" s="30">
        <f t="shared" si="13"/>
        <v>0</v>
      </c>
      <c r="T126" s="30">
        <f t="shared" si="14"/>
        <v>0</v>
      </c>
      <c r="U126" s="29">
        <f t="shared" si="15"/>
        <v>0</v>
      </c>
    </row>
    <row r="127" spans="1:21" hidden="1" x14ac:dyDescent="0.3">
      <c r="A127" s="42"/>
      <c r="B127" s="44" t="s">
        <v>178</v>
      </c>
      <c r="C127" s="45"/>
      <c r="D127" s="46" t="s">
        <v>179</v>
      </c>
      <c r="E127" s="47">
        <v>542428</v>
      </c>
      <c r="F127" s="48" t="s">
        <v>206</v>
      </c>
      <c r="G127" s="49"/>
      <c r="H127" s="50" t="str">
        <f t="shared" si="9"/>
        <v>FO912 -  Fosgalon TC Pre Power , Art.Nr. 542428 - Faß, 200 l</v>
      </c>
      <c r="I127" s="51" t="s">
        <v>121</v>
      </c>
      <c r="J127" s="52" t="s">
        <v>142</v>
      </c>
      <c r="K127" s="52" t="s">
        <v>209</v>
      </c>
      <c r="L127" s="29" t="s">
        <v>209</v>
      </c>
      <c r="M127" s="29" t="s">
        <v>209</v>
      </c>
      <c r="N127" s="12" t="str">
        <f t="shared" si="2"/>
        <v>1719</v>
      </c>
      <c r="O127" s="34" t="s">
        <v>211</v>
      </c>
      <c r="P127" s="31">
        <f t="shared" si="10"/>
        <v>0</v>
      </c>
      <c r="Q127" s="30">
        <f t="shared" si="11"/>
        <v>0</v>
      </c>
      <c r="R127" s="30">
        <f t="shared" si="12"/>
        <v>0</v>
      </c>
      <c r="S127" s="30">
        <f t="shared" si="13"/>
        <v>0</v>
      </c>
      <c r="T127" s="30">
        <f t="shared" si="14"/>
        <v>0</v>
      </c>
      <c r="U127" s="29">
        <f t="shared" si="15"/>
        <v>0</v>
      </c>
    </row>
    <row r="128" spans="1:21" hidden="1" x14ac:dyDescent="0.3">
      <c r="A128" s="42"/>
      <c r="B128" s="44" t="s">
        <v>197</v>
      </c>
      <c r="C128" s="45"/>
      <c r="D128" s="46" t="s">
        <v>238</v>
      </c>
      <c r="E128" s="47">
        <v>541112</v>
      </c>
      <c r="F128" s="48" t="s">
        <v>4</v>
      </c>
      <c r="G128" s="49"/>
      <c r="H128" s="50" t="str">
        <f t="shared" si="9"/>
        <v>FO913 -  Fosgalon TC Multi, Art.Nr. 541112 - Kanister, 25 l</v>
      </c>
      <c r="I128" s="51" t="s">
        <v>110</v>
      </c>
      <c r="J128" s="52" t="s">
        <v>142</v>
      </c>
      <c r="K128" s="52" t="s">
        <v>209</v>
      </c>
      <c r="L128" s="29" t="s">
        <v>209</v>
      </c>
      <c r="M128" s="29" t="s">
        <v>209</v>
      </c>
      <c r="N128" s="12" t="str">
        <f t="shared" si="2"/>
        <v>1824</v>
      </c>
      <c r="O128" s="34" t="s">
        <v>211</v>
      </c>
      <c r="P128" s="31">
        <f t="shared" si="10"/>
        <v>0</v>
      </c>
      <c r="Q128" s="30">
        <f t="shared" si="11"/>
        <v>0</v>
      </c>
      <c r="R128" s="30">
        <f t="shared" si="12"/>
        <v>0</v>
      </c>
      <c r="S128" s="30">
        <f t="shared" si="13"/>
        <v>0</v>
      </c>
      <c r="T128" s="30">
        <f t="shared" si="14"/>
        <v>0</v>
      </c>
      <c r="U128" s="29">
        <f t="shared" si="15"/>
        <v>0</v>
      </c>
    </row>
    <row r="129" spans="1:21" hidden="1" x14ac:dyDescent="0.3">
      <c r="A129" s="42"/>
      <c r="B129" s="44" t="s">
        <v>197</v>
      </c>
      <c r="C129" s="45"/>
      <c r="D129" s="46" t="s">
        <v>238</v>
      </c>
      <c r="E129" s="47">
        <v>541128</v>
      </c>
      <c r="F129" s="48" t="s">
        <v>206</v>
      </c>
      <c r="G129" s="49"/>
      <c r="H129" s="50" t="str">
        <f t="shared" si="9"/>
        <v>FO913 -  Fosgalon TC Multi, Art.Nr. 541128 - Faß, 200 l</v>
      </c>
      <c r="I129" s="51" t="s">
        <v>110</v>
      </c>
      <c r="J129" s="52" t="s">
        <v>142</v>
      </c>
      <c r="K129" s="52"/>
      <c r="L129" s="29"/>
      <c r="M129" s="29"/>
      <c r="N129" s="12">
        <v>1824</v>
      </c>
      <c r="O129" s="34">
        <v>8</v>
      </c>
      <c r="P129" s="31">
        <f t="shared" si="10"/>
        <v>0</v>
      </c>
      <c r="Q129" s="30">
        <f t="shared" si="11"/>
        <v>0</v>
      </c>
      <c r="R129" s="30">
        <f t="shared" si="12"/>
        <v>0</v>
      </c>
      <c r="S129" s="30">
        <f t="shared" si="13"/>
        <v>0</v>
      </c>
      <c r="T129" s="30">
        <f t="shared" si="14"/>
        <v>0</v>
      </c>
      <c r="U129" s="29">
        <f t="shared" si="15"/>
        <v>0</v>
      </c>
    </row>
    <row r="130" spans="1:21" hidden="1" x14ac:dyDescent="0.3">
      <c r="A130" s="42"/>
      <c r="B130" s="44" t="s">
        <v>2</v>
      </c>
      <c r="C130" s="45"/>
      <c r="D130" s="46" t="s">
        <v>3</v>
      </c>
      <c r="E130" s="47">
        <v>540012</v>
      </c>
      <c r="F130" s="48" t="s">
        <v>4</v>
      </c>
      <c r="G130" s="49"/>
      <c r="H130" s="50" t="str">
        <f t="shared" si="9"/>
        <v>FT100 -  Aktiv-Felgenreiniger forte, Art.Nr. 540012 - Kanister, 25 l</v>
      </c>
      <c r="I130" s="51" t="s">
        <v>110</v>
      </c>
      <c r="J130" s="52" t="s">
        <v>142</v>
      </c>
      <c r="K130" s="52" t="s">
        <v>209</v>
      </c>
      <c r="L130" s="29" t="s">
        <v>209</v>
      </c>
      <c r="M130" s="29" t="s">
        <v>209</v>
      </c>
      <c r="N130" s="12" t="str">
        <f t="shared" ref="N130:N161" si="16">IF(I130="kein Gefahrgut","./.",LEFT(I130,4))</f>
        <v>1824</v>
      </c>
      <c r="O130" s="34" t="s">
        <v>211</v>
      </c>
      <c r="P130" s="31">
        <f t="shared" si="10"/>
        <v>0</v>
      </c>
      <c r="Q130" s="30">
        <f t="shared" si="11"/>
        <v>0</v>
      </c>
      <c r="R130" s="30">
        <f t="shared" si="12"/>
        <v>0</v>
      </c>
      <c r="S130" s="30">
        <f t="shared" si="13"/>
        <v>0</v>
      </c>
      <c r="T130" s="30">
        <f t="shared" si="14"/>
        <v>0</v>
      </c>
      <c r="U130" s="29">
        <f t="shared" si="15"/>
        <v>0</v>
      </c>
    </row>
    <row r="131" spans="1:21" hidden="1" x14ac:dyDescent="0.3">
      <c r="A131" s="42"/>
      <c r="B131" s="44" t="s">
        <v>5</v>
      </c>
      <c r="C131" s="45"/>
      <c r="D131" s="46" t="s">
        <v>6</v>
      </c>
      <c r="E131" s="47">
        <v>652212</v>
      </c>
      <c r="F131" s="48" t="s">
        <v>4</v>
      </c>
      <c r="G131" s="49"/>
      <c r="H131" s="50" t="str">
        <f t="shared" si="9"/>
        <v>FT101 -  Intensiv-Felgenreiniger forte, Art.Nr. 652212 - Kanister, 25 l</v>
      </c>
      <c r="I131" s="51" t="s">
        <v>111</v>
      </c>
      <c r="J131" s="52" t="s">
        <v>142</v>
      </c>
      <c r="K131" s="52" t="s">
        <v>209</v>
      </c>
      <c r="L131" s="29" t="s">
        <v>209</v>
      </c>
      <c r="M131" s="29" t="s">
        <v>209</v>
      </c>
      <c r="N131" s="12" t="str">
        <f t="shared" si="16"/>
        <v>3264</v>
      </c>
      <c r="O131" s="34" t="s">
        <v>211</v>
      </c>
      <c r="P131" s="31">
        <f t="shared" si="10"/>
        <v>0</v>
      </c>
      <c r="Q131" s="30">
        <f t="shared" si="11"/>
        <v>0</v>
      </c>
      <c r="R131" s="30">
        <f t="shared" si="12"/>
        <v>0</v>
      </c>
      <c r="S131" s="30">
        <f t="shared" si="13"/>
        <v>0</v>
      </c>
      <c r="T131" s="30">
        <f t="shared" si="14"/>
        <v>0</v>
      </c>
      <c r="U131" s="29">
        <f t="shared" si="15"/>
        <v>0</v>
      </c>
    </row>
    <row r="132" spans="1:21" hidden="1" x14ac:dyDescent="0.3">
      <c r="A132" s="42"/>
      <c r="B132" s="44" t="s">
        <v>177</v>
      </c>
      <c r="C132" s="45"/>
      <c r="D132" s="46" t="s">
        <v>11</v>
      </c>
      <c r="E132" s="47">
        <v>656228</v>
      </c>
      <c r="F132" s="48" t="s">
        <v>206</v>
      </c>
      <c r="G132" s="49"/>
      <c r="H132" s="50" t="str">
        <f t="shared" si="9"/>
        <v>FT200 -  Aktiv Vorreiniger forte, Art.Nr. 656228 - Faß, 200 l</v>
      </c>
      <c r="I132" s="51" t="s">
        <v>121</v>
      </c>
      <c r="J132" s="52" t="s">
        <v>142</v>
      </c>
      <c r="K132" s="52" t="s">
        <v>209</v>
      </c>
      <c r="L132" s="29" t="s">
        <v>209</v>
      </c>
      <c r="M132" s="29" t="s">
        <v>209</v>
      </c>
      <c r="N132" s="12" t="str">
        <f t="shared" si="16"/>
        <v>1719</v>
      </c>
      <c r="O132" s="34" t="s">
        <v>211</v>
      </c>
      <c r="P132" s="31">
        <f t="shared" si="10"/>
        <v>0</v>
      </c>
      <c r="Q132" s="30">
        <f t="shared" si="11"/>
        <v>0</v>
      </c>
      <c r="R132" s="30">
        <f t="shared" si="12"/>
        <v>0</v>
      </c>
      <c r="S132" s="30">
        <f t="shared" si="13"/>
        <v>0</v>
      </c>
      <c r="T132" s="30">
        <f t="shared" si="14"/>
        <v>0</v>
      </c>
      <c r="U132" s="29">
        <f t="shared" si="15"/>
        <v>0</v>
      </c>
    </row>
    <row r="133" spans="1:21" hidden="1" x14ac:dyDescent="0.3">
      <c r="A133" s="42"/>
      <c r="B133" s="44" t="s">
        <v>10</v>
      </c>
      <c r="C133" s="45"/>
      <c r="D133" s="46" t="s">
        <v>11</v>
      </c>
      <c r="E133" s="47">
        <v>656212</v>
      </c>
      <c r="F133" s="48" t="s">
        <v>4</v>
      </c>
      <c r="G133" s="49"/>
      <c r="H133" s="50" t="str">
        <f t="shared" si="9"/>
        <v>FT200 -  Aktiv-Vorreiniger forte, Art.Nr. 656212 - Kanister, 25 l</v>
      </c>
      <c r="I133" s="51" t="s">
        <v>121</v>
      </c>
      <c r="J133" s="52" t="s">
        <v>142</v>
      </c>
      <c r="K133" s="52" t="s">
        <v>209</v>
      </c>
      <c r="L133" s="29" t="s">
        <v>209</v>
      </c>
      <c r="M133" s="29" t="s">
        <v>209</v>
      </c>
      <c r="N133" s="12" t="str">
        <f t="shared" si="16"/>
        <v>1719</v>
      </c>
      <c r="O133" s="34" t="s">
        <v>211</v>
      </c>
      <c r="P133" s="31">
        <f t="shared" si="10"/>
        <v>0</v>
      </c>
      <c r="Q133" s="30">
        <f t="shared" si="11"/>
        <v>0</v>
      </c>
      <c r="R133" s="30">
        <f t="shared" si="12"/>
        <v>0</v>
      </c>
      <c r="S133" s="30">
        <f t="shared" si="13"/>
        <v>0</v>
      </c>
      <c r="T133" s="30">
        <f t="shared" si="14"/>
        <v>0</v>
      </c>
      <c r="U133" s="29">
        <f t="shared" si="15"/>
        <v>0</v>
      </c>
    </row>
    <row r="134" spans="1:21" hidden="1" x14ac:dyDescent="0.3">
      <c r="A134" s="42"/>
      <c r="B134" s="44" t="s">
        <v>8</v>
      </c>
      <c r="C134" s="45"/>
      <c r="D134" s="46" t="s">
        <v>9</v>
      </c>
      <c r="E134" s="47">
        <v>666212</v>
      </c>
      <c r="F134" s="48" t="s">
        <v>4</v>
      </c>
      <c r="G134" s="49"/>
      <c r="H134" s="50" t="str">
        <f t="shared" si="9"/>
        <v>FT202 -  Vorreiniger PreClean Forte, Art.Nr. 666212 - Kanister, 25 l</v>
      </c>
      <c r="I134" s="51" t="s">
        <v>113</v>
      </c>
      <c r="J134" s="52" t="s">
        <v>142</v>
      </c>
      <c r="K134" s="52" t="s">
        <v>209</v>
      </c>
      <c r="L134" s="29" t="s">
        <v>209</v>
      </c>
      <c r="M134" s="29" t="s">
        <v>209</v>
      </c>
      <c r="N134" s="12" t="str">
        <f t="shared" si="16"/>
        <v>1814</v>
      </c>
      <c r="O134" s="34" t="s">
        <v>211</v>
      </c>
      <c r="P134" s="31">
        <f t="shared" si="10"/>
        <v>0</v>
      </c>
      <c r="Q134" s="30">
        <f t="shared" si="11"/>
        <v>0</v>
      </c>
      <c r="R134" s="30">
        <f t="shared" si="12"/>
        <v>0</v>
      </c>
      <c r="S134" s="30">
        <f t="shared" si="13"/>
        <v>0</v>
      </c>
      <c r="T134" s="30">
        <f t="shared" si="14"/>
        <v>0</v>
      </c>
      <c r="U134" s="29">
        <f t="shared" si="15"/>
        <v>0</v>
      </c>
    </row>
    <row r="135" spans="1:21" hidden="1" x14ac:dyDescent="0.3">
      <c r="A135" s="42"/>
      <c r="B135" s="44" t="s">
        <v>8</v>
      </c>
      <c r="C135" s="45"/>
      <c r="D135" s="46" t="s">
        <v>9</v>
      </c>
      <c r="E135" s="47">
        <v>666228</v>
      </c>
      <c r="F135" s="48" t="s">
        <v>206</v>
      </c>
      <c r="G135" s="49"/>
      <c r="H135" s="50" t="str">
        <f t="shared" si="9"/>
        <v>FT202 -  Vorreiniger PreClean Forte, Art.Nr. 666228 - Faß, 200 l</v>
      </c>
      <c r="I135" s="51" t="s">
        <v>113</v>
      </c>
      <c r="J135" s="52" t="s">
        <v>142</v>
      </c>
      <c r="K135" s="52" t="s">
        <v>209</v>
      </c>
      <c r="L135" s="29" t="s">
        <v>209</v>
      </c>
      <c r="M135" s="29" t="s">
        <v>209</v>
      </c>
      <c r="N135" s="12" t="str">
        <f t="shared" si="16"/>
        <v>1814</v>
      </c>
      <c r="O135" s="34" t="s">
        <v>211</v>
      </c>
      <c r="P135" s="31">
        <f t="shared" si="10"/>
        <v>0</v>
      </c>
      <c r="Q135" s="30">
        <f t="shared" si="11"/>
        <v>0</v>
      </c>
      <c r="R135" s="30">
        <f t="shared" si="12"/>
        <v>0</v>
      </c>
      <c r="S135" s="30">
        <f t="shared" si="13"/>
        <v>0</v>
      </c>
      <c r="T135" s="30">
        <f t="shared" si="14"/>
        <v>0</v>
      </c>
      <c r="U135" s="29">
        <f t="shared" si="15"/>
        <v>0</v>
      </c>
    </row>
    <row r="136" spans="1:21" hidden="1" x14ac:dyDescent="0.3">
      <c r="A136" s="42"/>
      <c r="B136" s="44" t="s">
        <v>73</v>
      </c>
      <c r="C136" s="45"/>
      <c r="D136" s="46" t="s">
        <v>74</v>
      </c>
      <c r="E136" s="47">
        <v>656712</v>
      </c>
      <c r="F136" s="48" t="s">
        <v>4</v>
      </c>
      <c r="G136" s="49"/>
      <c r="H136" s="50" t="str">
        <f t="shared" si="9"/>
        <v>FT500 -  AcrylProtect forte, Art.Nr. 656712 - Kanister, 25 l</v>
      </c>
      <c r="I136" s="51" t="s">
        <v>112</v>
      </c>
      <c r="J136" s="52" t="s">
        <v>142</v>
      </c>
      <c r="K136" s="52" t="s">
        <v>209</v>
      </c>
      <c r="L136" s="29" t="s">
        <v>209</v>
      </c>
      <c r="M136" s="29" t="s">
        <v>209</v>
      </c>
      <c r="N136" s="12" t="str">
        <f t="shared" si="16"/>
        <v>./.</v>
      </c>
      <c r="O136" s="34" t="s">
        <v>210</v>
      </c>
      <c r="P136" s="31">
        <f t="shared" si="10"/>
        <v>0</v>
      </c>
      <c r="Q136" s="30">
        <f t="shared" si="11"/>
        <v>0</v>
      </c>
      <c r="R136" s="30">
        <f t="shared" si="12"/>
        <v>0</v>
      </c>
      <c r="S136" s="30">
        <f t="shared" si="13"/>
        <v>0</v>
      </c>
      <c r="T136" s="30">
        <f t="shared" si="14"/>
        <v>0</v>
      </c>
      <c r="U136" s="29">
        <f t="shared" si="15"/>
        <v>0</v>
      </c>
    </row>
    <row r="137" spans="1:21" hidden="1" x14ac:dyDescent="0.3">
      <c r="A137" s="42"/>
      <c r="B137" s="44" t="s">
        <v>78</v>
      </c>
      <c r="C137" s="45"/>
      <c r="D137" s="46" t="s">
        <v>79</v>
      </c>
      <c r="E137" s="47">
        <v>653512</v>
      </c>
      <c r="F137" s="48" t="s">
        <v>4</v>
      </c>
      <c r="G137" s="49"/>
      <c r="H137" s="50" t="str">
        <f t="shared" si="9"/>
        <v>FT501 -  Schaumglanz forte, Art.Nr. 653512 - Kanister, 25 l</v>
      </c>
      <c r="I137" s="51" t="s">
        <v>112</v>
      </c>
      <c r="J137" s="52" t="s">
        <v>142</v>
      </c>
      <c r="K137" s="52" t="s">
        <v>209</v>
      </c>
      <c r="L137" s="29" t="s">
        <v>209</v>
      </c>
      <c r="M137" s="29" t="s">
        <v>209</v>
      </c>
      <c r="N137" s="12" t="str">
        <f t="shared" si="16"/>
        <v>./.</v>
      </c>
      <c r="O137" s="34" t="s">
        <v>210</v>
      </c>
      <c r="P137" s="31">
        <f t="shared" si="10"/>
        <v>0</v>
      </c>
      <c r="Q137" s="30">
        <f t="shared" si="11"/>
        <v>0</v>
      </c>
      <c r="R137" s="30">
        <f t="shared" si="12"/>
        <v>0</v>
      </c>
      <c r="S137" s="30">
        <f t="shared" si="13"/>
        <v>0</v>
      </c>
      <c r="T137" s="30">
        <f t="shared" si="14"/>
        <v>0</v>
      </c>
      <c r="U137" s="29">
        <f t="shared" si="15"/>
        <v>0</v>
      </c>
    </row>
    <row r="138" spans="1:21" hidden="1" x14ac:dyDescent="0.3">
      <c r="A138" s="42"/>
      <c r="B138" s="44" t="s">
        <v>76</v>
      </c>
      <c r="C138" s="45"/>
      <c r="D138" s="46" t="s">
        <v>77</v>
      </c>
      <c r="E138" s="47">
        <v>655512</v>
      </c>
      <c r="F138" s="48" t="s">
        <v>4</v>
      </c>
      <c r="G138" s="49"/>
      <c r="H138" s="50" t="str">
        <f t="shared" si="9"/>
        <v>FT502 -  Glanzkonservierer forte, Art.Nr. 655512 - Kanister, 25 l</v>
      </c>
      <c r="I138" s="51" t="s">
        <v>112</v>
      </c>
      <c r="J138" s="52" t="s">
        <v>142</v>
      </c>
      <c r="K138" s="52" t="s">
        <v>209</v>
      </c>
      <c r="L138" s="29" t="s">
        <v>209</v>
      </c>
      <c r="M138" s="29" t="s">
        <v>209</v>
      </c>
      <c r="N138" s="12" t="str">
        <f t="shared" si="16"/>
        <v>./.</v>
      </c>
      <c r="O138" s="34" t="s">
        <v>210</v>
      </c>
      <c r="P138" s="31">
        <f t="shared" si="10"/>
        <v>0</v>
      </c>
      <c r="Q138" s="30">
        <f t="shared" si="11"/>
        <v>0</v>
      </c>
      <c r="R138" s="30">
        <f t="shared" si="12"/>
        <v>0</v>
      </c>
      <c r="S138" s="30">
        <f t="shared" si="13"/>
        <v>0</v>
      </c>
      <c r="T138" s="30">
        <f t="shared" si="14"/>
        <v>0</v>
      </c>
      <c r="U138" s="29">
        <f t="shared" si="15"/>
        <v>0</v>
      </c>
    </row>
    <row r="139" spans="1:21" hidden="1" x14ac:dyDescent="0.3">
      <c r="A139" s="42"/>
      <c r="B139" s="44" t="s">
        <v>75</v>
      </c>
      <c r="C139" s="45"/>
      <c r="D139" s="46" t="s">
        <v>153</v>
      </c>
      <c r="E139" s="47">
        <v>655912</v>
      </c>
      <c r="F139" s="48" t="s">
        <v>4</v>
      </c>
      <c r="G139" s="49"/>
      <c r="H139" s="50" t="str">
        <f t="shared" si="9"/>
        <v>FT504 -  AcrylKonservierer „Protect &amp; Dry“, Art.Nr. 655912 - Kanister, 25 l</v>
      </c>
      <c r="I139" s="51" t="s">
        <v>112</v>
      </c>
      <c r="J139" s="52" t="s">
        <v>142</v>
      </c>
      <c r="K139" s="52" t="s">
        <v>209</v>
      </c>
      <c r="L139" s="29" t="s">
        <v>209</v>
      </c>
      <c r="M139" s="29" t="s">
        <v>209</v>
      </c>
      <c r="N139" s="12" t="str">
        <f t="shared" si="16"/>
        <v>./.</v>
      </c>
      <c r="O139" s="34" t="s">
        <v>210</v>
      </c>
      <c r="P139" s="31">
        <f t="shared" si="10"/>
        <v>0</v>
      </c>
      <c r="Q139" s="30">
        <f t="shared" si="11"/>
        <v>0</v>
      </c>
      <c r="R139" s="30">
        <f t="shared" si="12"/>
        <v>0</v>
      </c>
      <c r="S139" s="30">
        <f t="shared" si="13"/>
        <v>0</v>
      </c>
      <c r="T139" s="30">
        <f t="shared" si="14"/>
        <v>0</v>
      </c>
      <c r="U139" s="29">
        <f t="shared" si="15"/>
        <v>0</v>
      </c>
    </row>
    <row r="140" spans="1:21" hidden="1" x14ac:dyDescent="0.3">
      <c r="A140" s="42"/>
      <c r="B140" s="44" t="s">
        <v>92</v>
      </c>
      <c r="C140" s="45"/>
      <c r="D140" s="46" t="s">
        <v>161</v>
      </c>
      <c r="E140" s="47">
        <v>460210</v>
      </c>
      <c r="F140" s="48" t="s">
        <v>93</v>
      </c>
      <c r="G140" s="49"/>
      <c r="H140" s="50" t="str">
        <f t="shared" si="9"/>
        <v>FT505 -  Glanzpflege EasyShine, Art.Nr. 460210 - Kanister, 10 l</v>
      </c>
      <c r="I140" s="51" t="s">
        <v>112</v>
      </c>
      <c r="J140" s="52">
        <v>0</v>
      </c>
      <c r="K140" s="52" t="s">
        <v>209</v>
      </c>
      <c r="L140" s="29" t="s">
        <v>209</v>
      </c>
      <c r="M140" s="29" t="s">
        <v>209</v>
      </c>
      <c r="N140" s="12" t="str">
        <f t="shared" si="16"/>
        <v>./.</v>
      </c>
      <c r="O140" s="34" t="s">
        <v>210</v>
      </c>
      <c r="P140" s="31">
        <f t="shared" si="10"/>
        <v>0</v>
      </c>
      <c r="Q140" s="30">
        <f t="shared" si="11"/>
        <v>0</v>
      </c>
      <c r="R140" s="30">
        <f t="shared" si="12"/>
        <v>0</v>
      </c>
      <c r="S140" s="30">
        <f t="shared" si="13"/>
        <v>0</v>
      </c>
      <c r="T140" s="30">
        <f t="shared" si="14"/>
        <v>0</v>
      </c>
      <c r="U140" s="29">
        <f t="shared" si="15"/>
        <v>0</v>
      </c>
    </row>
    <row r="141" spans="1:21" hidden="1" x14ac:dyDescent="0.3">
      <c r="A141" s="42"/>
      <c r="B141" s="44" t="s">
        <v>65</v>
      </c>
      <c r="C141" s="45"/>
      <c r="D141" s="46" t="s">
        <v>66</v>
      </c>
      <c r="E141" s="47">
        <v>656012</v>
      </c>
      <c r="F141" s="48" t="s">
        <v>4</v>
      </c>
      <c r="G141" s="49"/>
      <c r="H141" s="50" t="str">
        <f t="shared" si="9"/>
        <v>FT600 -  Glanztrockner forte, Art.Nr. 656012 - Kanister, 25 l</v>
      </c>
      <c r="I141" s="51" t="s">
        <v>112</v>
      </c>
      <c r="J141" s="52" t="s">
        <v>142</v>
      </c>
      <c r="K141" s="52" t="s">
        <v>209</v>
      </c>
      <c r="L141" s="29" t="s">
        <v>209</v>
      </c>
      <c r="M141" s="29" t="s">
        <v>209</v>
      </c>
      <c r="N141" s="12" t="str">
        <f t="shared" si="16"/>
        <v>./.</v>
      </c>
      <c r="O141" s="34" t="s">
        <v>210</v>
      </c>
      <c r="P141" s="31">
        <f t="shared" si="10"/>
        <v>0</v>
      </c>
      <c r="Q141" s="30">
        <f t="shared" si="11"/>
        <v>0</v>
      </c>
      <c r="R141" s="30">
        <f t="shared" si="12"/>
        <v>0</v>
      </c>
      <c r="S141" s="30">
        <f t="shared" si="13"/>
        <v>0</v>
      </c>
      <c r="T141" s="30">
        <f t="shared" si="14"/>
        <v>0</v>
      </c>
      <c r="U141" s="29">
        <f t="shared" si="15"/>
        <v>0</v>
      </c>
    </row>
    <row r="142" spans="1:21" hidden="1" x14ac:dyDescent="0.3">
      <c r="A142" s="42"/>
      <c r="B142" s="44" t="s">
        <v>94</v>
      </c>
      <c r="C142" s="45"/>
      <c r="D142" s="46" t="s">
        <v>95</v>
      </c>
      <c r="E142" s="47">
        <v>656512</v>
      </c>
      <c r="F142" s="48" t="s">
        <v>4</v>
      </c>
      <c r="G142" s="49"/>
      <c r="H142" s="50" t="str">
        <f t="shared" si="9"/>
        <v>FT900 -  Glanzpflege NanoPlus, Art.Nr. 656512 - Kanister, 25 l</v>
      </c>
      <c r="I142" s="51" t="s">
        <v>112</v>
      </c>
      <c r="J142" s="52" t="s">
        <v>142</v>
      </c>
      <c r="K142" s="52" t="s">
        <v>209</v>
      </c>
      <c r="L142" s="29" t="s">
        <v>209</v>
      </c>
      <c r="M142" s="29" t="s">
        <v>209</v>
      </c>
      <c r="N142" s="12" t="str">
        <f t="shared" si="16"/>
        <v>./.</v>
      </c>
      <c r="O142" s="34" t="s">
        <v>210</v>
      </c>
      <c r="P142" s="31">
        <f t="shared" si="10"/>
        <v>0</v>
      </c>
      <c r="Q142" s="30">
        <f t="shared" si="11"/>
        <v>0</v>
      </c>
      <c r="R142" s="30">
        <f t="shared" si="12"/>
        <v>0</v>
      </c>
      <c r="S142" s="30">
        <f t="shared" si="13"/>
        <v>0</v>
      </c>
      <c r="T142" s="30">
        <f t="shared" si="14"/>
        <v>0</v>
      </c>
      <c r="U142" s="29">
        <f t="shared" si="15"/>
        <v>0</v>
      </c>
    </row>
    <row r="143" spans="1:21" hidden="1" x14ac:dyDescent="0.3">
      <c r="A143" s="42"/>
      <c r="B143" s="44" t="s">
        <v>272</v>
      </c>
      <c r="C143" s="45"/>
      <c r="D143" s="46" t="s">
        <v>271</v>
      </c>
      <c r="E143" s="47">
        <v>654512</v>
      </c>
      <c r="F143" s="48" t="s">
        <v>4</v>
      </c>
      <c r="G143" s="49"/>
      <c r="H143" s="50" t="str">
        <f t="shared" si="9"/>
        <v>IB400 -  Iron Bang, Art.Nr. 654512 - Kanister, 25 l</v>
      </c>
      <c r="I143" s="51" t="s">
        <v>219</v>
      </c>
      <c r="J143" s="52" t="s">
        <v>142</v>
      </c>
      <c r="K143" s="52" t="s">
        <v>209</v>
      </c>
      <c r="L143" s="29" t="s">
        <v>209</v>
      </c>
      <c r="M143" s="29" t="s">
        <v>209</v>
      </c>
      <c r="N143" s="12" t="str">
        <f t="shared" si="16"/>
        <v>1805</v>
      </c>
      <c r="O143" s="34">
        <v>3</v>
      </c>
      <c r="P143" s="31">
        <f t="shared" si="10"/>
        <v>0</v>
      </c>
      <c r="Q143" s="30">
        <f t="shared" si="11"/>
        <v>0</v>
      </c>
      <c r="R143" s="30">
        <f t="shared" si="12"/>
        <v>0</v>
      </c>
      <c r="S143" s="30">
        <f t="shared" si="13"/>
        <v>0</v>
      </c>
      <c r="T143" s="30">
        <f t="shared" si="14"/>
        <v>0</v>
      </c>
      <c r="U143" s="29">
        <f t="shared" si="15"/>
        <v>0</v>
      </c>
    </row>
    <row r="144" spans="1:21" hidden="1" x14ac:dyDescent="0.3">
      <c r="A144" s="42"/>
      <c r="B144" s="44" t="s">
        <v>15</v>
      </c>
      <c r="C144" s="45"/>
      <c r="D144" s="46" t="s">
        <v>16</v>
      </c>
      <c r="E144" s="47">
        <v>656312</v>
      </c>
      <c r="F144" s="48" t="s">
        <v>4</v>
      </c>
      <c r="G144" s="49"/>
      <c r="H144" s="50" t="str">
        <f t="shared" si="9"/>
        <v>P200 -  Aktiv-Vorreiniger Plus, Art.Nr. 656312 - Kanister, 25 l</v>
      </c>
      <c r="I144" s="51" t="s">
        <v>112</v>
      </c>
      <c r="J144" s="52" t="s">
        <v>142</v>
      </c>
      <c r="K144" s="52" t="s">
        <v>209</v>
      </c>
      <c r="L144" s="29" t="s">
        <v>209</v>
      </c>
      <c r="M144" s="29" t="s">
        <v>209</v>
      </c>
      <c r="N144" s="12" t="str">
        <f t="shared" si="16"/>
        <v>./.</v>
      </c>
      <c r="O144" s="34" t="s">
        <v>210</v>
      </c>
      <c r="P144" s="31">
        <f t="shared" si="10"/>
        <v>0</v>
      </c>
      <c r="Q144" s="30">
        <f t="shared" si="11"/>
        <v>0</v>
      </c>
      <c r="R144" s="30">
        <f t="shared" si="12"/>
        <v>0</v>
      </c>
      <c r="S144" s="30">
        <f t="shared" si="13"/>
        <v>0</v>
      </c>
      <c r="T144" s="30">
        <f t="shared" si="14"/>
        <v>0</v>
      </c>
      <c r="U144" s="29">
        <f t="shared" si="15"/>
        <v>0</v>
      </c>
    </row>
    <row r="145" spans="1:21" hidden="1" x14ac:dyDescent="0.3">
      <c r="A145" s="42"/>
      <c r="B145" s="44" t="s">
        <v>184</v>
      </c>
      <c r="C145" s="45"/>
      <c r="D145" s="46" t="s">
        <v>167</v>
      </c>
      <c r="E145" s="47">
        <v>652912</v>
      </c>
      <c r="F145" s="48" t="s">
        <v>4</v>
      </c>
      <c r="G145" s="49"/>
      <c r="H145" s="50" t="str">
        <f t="shared" si="9"/>
        <v>P202 -  Reiniger VPS mit Duft, Art.Nr. 652912 - Kanister, 25 l</v>
      </c>
      <c r="I145" s="51" t="s">
        <v>122</v>
      </c>
      <c r="J145" s="52" t="s">
        <v>142</v>
      </c>
      <c r="K145" s="52" t="s">
        <v>209</v>
      </c>
      <c r="L145" s="29" t="s">
        <v>209</v>
      </c>
      <c r="M145" s="29" t="s">
        <v>209</v>
      </c>
      <c r="N145" s="12" t="str">
        <f t="shared" si="16"/>
        <v>1719</v>
      </c>
      <c r="O145" s="34" t="s">
        <v>211</v>
      </c>
      <c r="P145" s="31">
        <f t="shared" si="10"/>
        <v>0</v>
      </c>
      <c r="Q145" s="30">
        <f t="shared" si="11"/>
        <v>0</v>
      </c>
      <c r="R145" s="30">
        <f t="shared" si="12"/>
        <v>0</v>
      </c>
      <c r="S145" s="30">
        <f t="shared" si="13"/>
        <v>0</v>
      </c>
      <c r="T145" s="30">
        <f t="shared" si="14"/>
        <v>0</v>
      </c>
      <c r="U145" s="29">
        <f t="shared" si="15"/>
        <v>0</v>
      </c>
    </row>
    <row r="146" spans="1:21" hidden="1" x14ac:dyDescent="0.3">
      <c r="A146" s="42"/>
      <c r="B146" s="44" t="s">
        <v>184</v>
      </c>
      <c r="C146" s="45"/>
      <c r="D146" s="46" t="s">
        <v>167</v>
      </c>
      <c r="E146" s="47">
        <v>652928</v>
      </c>
      <c r="F146" s="48" t="s">
        <v>206</v>
      </c>
      <c r="G146" s="49"/>
      <c r="H146" s="50" t="str">
        <f t="shared" si="9"/>
        <v>P202 -  Reiniger VPS mit Duft, Art.Nr. 652928 - Faß, 200 l</v>
      </c>
      <c r="I146" s="51" t="s">
        <v>122</v>
      </c>
      <c r="J146" s="52" t="s">
        <v>142</v>
      </c>
      <c r="K146" s="52" t="s">
        <v>209</v>
      </c>
      <c r="L146" s="29" t="s">
        <v>209</v>
      </c>
      <c r="M146" s="29" t="s">
        <v>209</v>
      </c>
      <c r="N146" s="12" t="str">
        <f t="shared" si="16"/>
        <v>1719</v>
      </c>
      <c r="O146" s="34" t="s">
        <v>211</v>
      </c>
      <c r="P146" s="31">
        <f t="shared" si="10"/>
        <v>0</v>
      </c>
      <c r="Q146" s="30">
        <f t="shared" si="11"/>
        <v>0</v>
      </c>
      <c r="R146" s="30">
        <f t="shared" si="12"/>
        <v>0</v>
      </c>
      <c r="S146" s="30">
        <f t="shared" si="13"/>
        <v>0</v>
      </c>
      <c r="T146" s="30">
        <f t="shared" si="14"/>
        <v>0</v>
      </c>
      <c r="U146" s="29">
        <f t="shared" si="15"/>
        <v>0</v>
      </c>
    </row>
    <row r="147" spans="1:21" hidden="1" x14ac:dyDescent="0.3">
      <c r="A147" s="42"/>
      <c r="B147" s="44" t="s">
        <v>17</v>
      </c>
      <c r="C147" s="45"/>
      <c r="D147" s="46" t="s">
        <v>167</v>
      </c>
      <c r="E147" s="47">
        <v>522912</v>
      </c>
      <c r="F147" s="48" t="s">
        <v>4</v>
      </c>
      <c r="G147" s="49"/>
      <c r="H147" s="50" t="str">
        <f t="shared" si="9"/>
        <v>P202 -  Vorreiniger VPS – N, Art.Nr. 522912 - Kanister, 25 l</v>
      </c>
      <c r="I147" s="51" t="s">
        <v>110</v>
      </c>
      <c r="J147" s="52" t="s">
        <v>142</v>
      </c>
      <c r="K147" s="52" t="s">
        <v>209</v>
      </c>
      <c r="L147" s="29" t="s">
        <v>209</v>
      </c>
      <c r="M147" s="29" t="s">
        <v>209</v>
      </c>
      <c r="N147" s="12" t="str">
        <f t="shared" si="16"/>
        <v>1824</v>
      </c>
      <c r="O147" s="34" t="s">
        <v>211</v>
      </c>
      <c r="P147" s="31">
        <f t="shared" si="10"/>
        <v>0</v>
      </c>
      <c r="Q147" s="30">
        <f t="shared" si="11"/>
        <v>0</v>
      </c>
      <c r="R147" s="30">
        <f t="shared" si="12"/>
        <v>0</v>
      </c>
      <c r="S147" s="30">
        <f t="shared" si="13"/>
        <v>0</v>
      </c>
      <c r="T147" s="30">
        <f t="shared" si="14"/>
        <v>0</v>
      </c>
      <c r="U147" s="29">
        <f t="shared" si="15"/>
        <v>0</v>
      </c>
    </row>
    <row r="148" spans="1:21" hidden="1" x14ac:dyDescent="0.3">
      <c r="A148" s="42"/>
      <c r="B148" s="44" t="s">
        <v>31</v>
      </c>
      <c r="C148" s="45"/>
      <c r="D148" s="46" t="s">
        <v>32</v>
      </c>
      <c r="E148" s="47">
        <v>522212</v>
      </c>
      <c r="F148" s="48" t="s">
        <v>4</v>
      </c>
      <c r="G148" s="49"/>
      <c r="H148" s="50" t="str">
        <f t="shared" si="9"/>
        <v>P300 -  Aktiv-Schaum Plus, Art.Nr. 522212 - Kanister, 25 l</v>
      </c>
      <c r="I148" s="51" t="s">
        <v>112</v>
      </c>
      <c r="J148" s="52" t="s">
        <v>145</v>
      </c>
      <c r="K148" s="52">
        <v>0</v>
      </c>
      <c r="L148" s="29">
        <v>0</v>
      </c>
      <c r="M148" s="29">
        <v>0</v>
      </c>
      <c r="N148" s="12" t="str">
        <f t="shared" si="16"/>
        <v>./.</v>
      </c>
      <c r="O148" s="34" t="s">
        <v>210</v>
      </c>
      <c r="P148" s="31">
        <f t="shared" si="10"/>
        <v>0</v>
      </c>
      <c r="Q148" s="30">
        <f t="shared" si="11"/>
        <v>0</v>
      </c>
      <c r="R148" s="30">
        <f t="shared" si="12"/>
        <v>0</v>
      </c>
      <c r="S148" s="30">
        <f t="shared" si="13"/>
        <v>0</v>
      </c>
      <c r="T148" s="30">
        <f t="shared" si="14"/>
        <v>0</v>
      </c>
      <c r="U148" s="29">
        <f t="shared" si="15"/>
        <v>0</v>
      </c>
    </row>
    <row r="149" spans="1:21" hidden="1" x14ac:dyDescent="0.3">
      <c r="A149" s="42"/>
      <c r="B149" s="44" t="s">
        <v>33</v>
      </c>
      <c r="C149" s="45"/>
      <c r="D149" s="46" t="s">
        <v>34</v>
      </c>
      <c r="E149" s="47">
        <v>651812</v>
      </c>
      <c r="F149" s="48" t="s">
        <v>4</v>
      </c>
      <c r="G149" s="49"/>
      <c r="H149" s="50" t="str">
        <f t="shared" si="9"/>
        <v>P301 -  Neutral-Schaum Plus, Art.Nr. 651812 - Kanister, 25 l</v>
      </c>
      <c r="I149" s="51" t="s">
        <v>112</v>
      </c>
      <c r="J149" s="52" t="s">
        <v>142</v>
      </c>
      <c r="K149" s="52" t="s">
        <v>209</v>
      </c>
      <c r="L149" s="29" t="s">
        <v>209</v>
      </c>
      <c r="M149" s="29" t="s">
        <v>209</v>
      </c>
      <c r="N149" s="12" t="str">
        <f t="shared" si="16"/>
        <v>./.</v>
      </c>
      <c r="O149" s="34" t="s">
        <v>210</v>
      </c>
      <c r="P149" s="31">
        <f t="shared" si="10"/>
        <v>0</v>
      </c>
      <c r="Q149" s="30">
        <f t="shared" si="11"/>
        <v>0</v>
      </c>
      <c r="R149" s="30">
        <f t="shared" si="12"/>
        <v>0</v>
      </c>
      <c r="S149" s="30">
        <f t="shared" si="13"/>
        <v>0</v>
      </c>
      <c r="T149" s="30">
        <f t="shared" si="14"/>
        <v>0</v>
      </c>
      <c r="U149" s="29">
        <f t="shared" si="15"/>
        <v>0</v>
      </c>
    </row>
    <row r="150" spans="1:21" hidden="1" x14ac:dyDescent="0.3">
      <c r="A150" s="42"/>
      <c r="B150" s="44" t="s">
        <v>57</v>
      </c>
      <c r="C150" s="45"/>
      <c r="D150" s="46" t="s">
        <v>58</v>
      </c>
      <c r="E150" s="47">
        <v>522412</v>
      </c>
      <c r="F150" s="48" t="s">
        <v>4</v>
      </c>
      <c r="G150" s="49"/>
      <c r="H150" s="50" t="str">
        <f t="shared" si="9"/>
        <v>P400 -  Aktiv-Shampoo Plus, Art.Nr. 522412 - Kanister, 25 l</v>
      </c>
      <c r="I150" s="51" t="s">
        <v>112</v>
      </c>
      <c r="J150" s="52" t="s">
        <v>142</v>
      </c>
      <c r="K150" s="52" t="s">
        <v>209</v>
      </c>
      <c r="L150" s="29" t="s">
        <v>209</v>
      </c>
      <c r="M150" s="29" t="s">
        <v>209</v>
      </c>
      <c r="N150" s="12" t="str">
        <f t="shared" si="16"/>
        <v>./.</v>
      </c>
      <c r="O150" s="34" t="s">
        <v>210</v>
      </c>
      <c r="P150" s="31">
        <f t="shared" si="10"/>
        <v>0</v>
      </c>
      <c r="Q150" s="30">
        <f t="shared" si="11"/>
        <v>0</v>
      </c>
      <c r="R150" s="30">
        <f t="shared" si="12"/>
        <v>0</v>
      </c>
      <c r="S150" s="30">
        <f t="shared" si="13"/>
        <v>0</v>
      </c>
      <c r="T150" s="30">
        <f t="shared" si="14"/>
        <v>0</v>
      </c>
      <c r="U150" s="29">
        <f t="shared" si="15"/>
        <v>0</v>
      </c>
    </row>
    <row r="151" spans="1:21" hidden="1" x14ac:dyDescent="0.3">
      <c r="A151" s="42"/>
      <c r="B151" s="44" t="s">
        <v>59</v>
      </c>
      <c r="C151" s="45"/>
      <c r="D151" s="46" t="s">
        <v>60</v>
      </c>
      <c r="E151" s="47">
        <v>650112</v>
      </c>
      <c r="F151" s="48" t="s">
        <v>4</v>
      </c>
      <c r="G151" s="49"/>
      <c r="H151" s="50" t="str">
        <f t="shared" si="9"/>
        <v>P401 -  Neutral-Shampoo Plus, Art.Nr. 650112 - Kanister, 25 l</v>
      </c>
      <c r="I151" s="51" t="s">
        <v>112</v>
      </c>
      <c r="J151" s="52" t="s">
        <v>142</v>
      </c>
      <c r="K151" s="52" t="s">
        <v>209</v>
      </c>
      <c r="L151" s="29" t="s">
        <v>209</v>
      </c>
      <c r="M151" s="29" t="s">
        <v>209</v>
      </c>
      <c r="N151" s="12" t="str">
        <f t="shared" si="16"/>
        <v>./.</v>
      </c>
      <c r="O151" s="34" t="s">
        <v>210</v>
      </c>
      <c r="P151" s="31">
        <f t="shared" si="10"/>
        <v>0</v>
      </c>
      <c r="Q151" s="30">
        <f t="shared" si="11"/>
        <v>0</v>
      </c>
      <c r="R151" s="30">
        <f t="shared" si="12"/>
        <v>0</v>
      </c>
      <c r="S151" s="30">
        <f t="shared" si="13"/>
        <v>0</v>
      </c>
      <c r="T151" s="30">
        <f t="shared" si="14"/>
        <v>0</v>
      </c>
      <c r="U151" s="29">
        <f t="shared" si="15"/>
        <v>0</v>
      </c>
    </row>
    <row r="152" spans="1:21" hidden="1" x14ac:dyDescent="0.3">
      <c r="A152" s="42"/>
      <c r="B152" s="44" t="s">
        <v>59</v>
      </c>
      <c r="C152" s="45"/>
      <c r="D152" s="46" t="s">
        <v>60</v>
      </c>
      <c r="E152" s="47">
        <v>650128</v>
      </c>
      <c r="F152" s="48" t="s">
        <v>206</v>
      </c>
      <c r="G152" s="49"/>
      <c r="H152" s="50" t="str">
        <f t="shared" si="9"/>
        <v>P401 -  Neutral-Shampoo Plus, Art.Nr. 650128 - Faß, 200 l</v>
      </c>
      <c r="I152" s="51" t="s">
        <v>112</v>
      </c>
      <c r="J152" s="52" t="s">
        <v>142</v>
      </c>
      <c r="K152" s="52" t="s">
        <v>209</v>
      </c>
      <c r="L152" s="29" t="s">
        <v>209</v>
      </c>
      <c r="M152" s="29" t="s">
        <v>209</v>
      </c>
      <c r="N152" s="12" t="str">
        <f t="shared" si="16"/>
        <v>./.</v>
      </c>
      <c r="O152" s="34" t="s">
        <v>210</v>
      </c>
      <c r="P152" s="31">
        <f t="shared" si="10"/>
        <v>0</v>
      </c>
      <c r="Q152" s="30">
        <f t="shared" si="11"/>
        <v>0</v>
      </c>
      <c r="R152" s="30">
        <f t="shared" si="12"/>
        <v>0</v>
      </c>
      <c r="S152" s="30">
        <f t="shared" si="13"/>
        <v>0</v>
      </c>
      <c r="T152" s="30">
        <f t="shared" si="14"/>
        <v>0</v>
      </c>
      <c r="U152" s="29">
        <f t="shared" si="15"/>
        <v>0</v>
      </c>
    </row>
    <row r="153" spans="1:21" hidden="1" x14ac:dyDescent="0.3">
      <c r="A153" s="42"/>
      <c r="B153" s="44" t="s">
        <v>81</v>
      </c>
      <c r="C153" s="45"/>
      <c r="D153" s="46" t="s">
        <v>82</v>
      </c>
      <c r="E153" s="47">
        <v>654912</v>
      </c>
      <c r="F153" s="48" t="s">
        <v>4</v>
      </c>
      <c r="G153" s="49"/>
      <c r="H153" s="50" t="str">
        <f t="shared" si="9"/>
        <v>P500 -  Unterbodenwachs Plus, Art.Nr. 654912 - Kanister, 25 l</v>
      </c>
      <c r="I153" s="51" t="s">
        <v>112</v>
      </c>
      <c r="J153" s="52" t="s">
        <v>142</v>
      </c>
      <c r="K153" s="52" t="s">
        <v>209</v>
      </c>
      <c r="L153" s="29" t="s">
        <v>209</v>
      </c>
      <c r="M153" s="29" t="s">
        <v>209</v>
      </c>
      <c r="N153" s="12" t="str">
        <f t="shared" si="16"/>
        <v>./.</v>
      </c>
      <c r="O153" s="34" t="s">
        <v>210</v>
      </c>
      <c r="P153" s="31">
        <f t="shared" si="10"/>
        <v>0</v>
      </c>
      <c r="Q153" s="30">
        <f t="shared" si="11"/>
        <v>0</v>
      </c>
      <c r="R153" s="30">
        <f t="shared" si="12"/>
        <v>0</v>
      </c>
      <c r="S153" s="30">
        <f t="shared" si="13"/>
        <v>0</v>
      </c>
      <c r="T153" s="30">
        <f t="shared" si="14"/>
        <v>0</v>
      </c>
      <c r="U153" s="29">
        <f t="shared" si="15"/>
        <v>0</v>
      </c>
    </row>
    <row r="154" spans="1:21" hidden="1" x14ac:dyDescent="0.3">
      <c r="A154" s="42"/>
      <c r="B154" s="44" t="s">
        <v>137</v>
      </c>
      <c r="C154" s="45"/>
      <c r="D154" s="46" t="s">
        <v>80</v>
      </c>
      <c r="E154" s="47">
        <v>651612</v>
      </c>
      <c r="F154" s="48" t="s">
        <v>4</v>
      </c>
      <c r="G154" s="49"/>
      <c r="H154" s="50" t="str">
        <f t="shared" si="9"/>
        <v>P501 -  Glanzkonservierer Plus, Art.Nr. 651612 - Kanister, 25 l</v>
      </c>
      <c r="I154" s="51" t="s">
        <v>112</v>
      </c>
      <c r="J154" s="52" t="s">
        <v>142</v>
      </c>
      <c r="K154" s="52" t="s">
        <v>209</v>
      </c>
      <c r="L154" s="29" t="s">
        <v>209</v>
      </c>
      <c r="M154" s="29" t="s">
        <v>209</v>
      </c>
      <c r="N154" s="12" t="str">
        <f t="shared" si="16"/>
        <v>./.</v>
      </c>
      <c r="O154" s="34" t="s">
        <v>210</v>
      </c>
      <c r="P154" s="31">
        <f t="shared" si="10"/>
        <v>0</v>
      </c>
      <c r="Q154" s="30">
        <f t="shared" si="11"/>
        <v>0</v>
      </c>
      <c r="R154" s="30">
        <f t="shared" si="12"/>
        <v>0</v>
      </c>
      <c r="S154" s="30">
        <f t="shared" si="13"/>
        <v>0</v>
      </c>
      <c r="T154" s="30">
        <f t="shared" si="14"/>
        <v>0</v>
      </c>
      <c r="U154" s="29">
        <f t="shared" si="15"/>
        <v>0</v>
      </c>
    </row>
    <row r="155" spans="1:21" hidden="1" x14ac:dyDescent="0.3">
      <c r="A155" s="42"/>
      <c r="B155" s="44" t="s">
        <v>67</v>
      </c>
      <c r="C155" s="45"/>
      <c r="D155" s="46" t="s">
        <v>181</v>
      </c>
      <c r="E155" s="47">
        <v>665112</v>
      </c>
      <c r="F155" s="48" t="s">
        <v>4</v>
      </c>
      <c r="G155" s="49"/>
      <c r="H155" s="50" t="str">
        <f t="shared" ref="H155:H186" si="17">IF(D155="",CONCATENATE(B155,", Art.Nr. ",E155," - ",F155),CONCATENATE(D155," -  ",B155,", Art.Nr. ",E155," - ",F155))</f>
        <v>PL602 -  Glanztrockner Perlution, Art.Nr. 665112 - Kanister, 25 l</v>
      </c>
      <c r="I155" s="51" t="s">
        <v>112</v>
      </c>
      <c r="J155" s="52" t="s">
        <v>142</v>
      </c>
      <c r="K155" s="52" t="s">
        <v>209</v>
      </c>
      <c r="L155" s="29" t="s">
        <v>209</v>
      </c>
      <c r="M155" s="29" t="s">
        <v>209</v>
      </c>
      <c r="N155" s="12" t="str">
        <f t="shared" si="16"/>
        <v>./.</v>
      </c>
      <c r="O155" s="34" t="s">
        <v>210</v>
      </c>
      <c r="P155" s="31">
        <f t="shared" ref="P155:P186" si="18">IF(ISERROR(VLOOKUP(H155,$B$19:$J$28,9,0)),0,VLOOKUP(H155,$B$19:$J$28,9,0))</f>
        <v>0</v>
      </c>
      <c r="Q155" s="30">
        <f t="shared" ref="Q155:Q186" si="19">IF($P155&lt;&gt;0,J155,0)</f>
        <v>0</v>
      </c>
      <c r="R155" s="30">
        <f t="shared" ref="R155:R186" si="20">IF($P155&gt;=1,K155,0)</f>
        <v>0</v>
      </c>
      <c r="S155" s="30">
        <f t="shared" ref="S155:S186" si="21">IF($P155&gt;=1,L155,0)</f>
        <v>0</v>
      </c>
      <c r="T155" s="30">
        <f t="shared" ref="T155:T186" si="22">IF($P155&gt;=1,M155,0)</f>
        <v>0</v>
      </c>
      <c r="U155" s="29">
        <f t="shared" ref="U155:U186" si="23">IF($P155&gt;=1,O155,0)</f>
        <v>0</v>
      </c>
    </row>
    <row r="156" spans="1:21" hidden="1" x14ac:dyDescent="0.3">
      <c r="A156" s="42"/>
      <c r="B156" s="44" t="s">
        <v>13</v>
      </c>
      <c r="C156" s="45"/>
      <c r="D156" s="46" t="s">
        <v>14</v>
      </c>
      <c r="E156" s="47">
        <v>654112</v>
      </c>
      <c r="F156" s="48" t="s">
        <v>4</v>
      </c>
      <c r="G156" s="49"/>
      <c r="H156" s="50" t="str">
        <f t="shared" si="17"/>
        <v>PP200 -  Aktiv-Reiniger Power Plus, Art.Nr. 654112 - Kanister, 25 l</v>
      </c>
      <c r="I156" s="51" t="s">
        <v>122</v>
      </c>
      <c r="J156" s="52" t="s">
        <v>142</v>
      </c>
      <c r="K156" s="52" t="s">
        <v>209</v>
      </c>
      <c r="L156" s="29" t="s">
        <v>209</v>
      </c>
      <c r="M156" s="29" t="s">
        <v>209</v>
      </c>
      <c r="N156" s="12" t="str">
        <f t="shared" si="16"/>
        <v>1719</v>
      </c>
      <c r="O156" s="34" t="s">
        <v>211</v>
      </c>
      <c r="P156" s="31">
        <f t="shared" si="18"/>
        <v>0</v>
      </c>
      <c r="Q156" s="30">
        <f t="shared" si="19"/>
        <v>0</v>
      </c>
      <c r="R156" s="30">
        <f t="shared" si="20"/>
        <v>0</v>
      </c>
      <c r="S156" s="30">
        <f t="shared" si="21"/>
        <v>0</v>
      </c>
      <c r="T156" s="30">
        <f t="shared" si="22"/>
        <v>0</v>
      </c>
      <c r="U156" s="29">
        <f t="shared" si="23"/>
        <v>0</v>
      </c>
    </row>
    <row r="157" spans="1:21" hidden="1" x14ac:dyDescent="0.3">
      <c r="A157" s="42"/>
      <c r="B157" s="44" t="s">
        <v>273</v>
      </c>
      <c r="C157" s="45"/>
      <c r="D157" s="46" t="s">
        <v>26</v>
      </c>
      <c r="E157" s="47">
        <v>651712</v>
      </c>
      <c r="F157" s="48" t="s">
        <v>4</v>
      </c>
      <c r="G157" s="49"/>
      <c r="H157" s="50" t="str">
        <f t="shared" si="17"/>
        <v>PP300 -  Duftschaum PowerPlus „Naranja“  , Art.Nr. 651712 - Kanister, 25 l</v>
      </c>
      <c r="I157" s="51" t="s">
        <v>112</v>
      </c>
      <c r="J157" s="52" t="s">
        <v>142</v>
      </c>
      <c r="K157" s="52" t="s">
        <v>145</v>
      </c>
      <c r="L157" s="29">
        <v>0</v>
      </c>
      <c r="M157" s="29">
        <v>0</v>
      </c>
      <c r="N157" s="12" t="str">
        <f t="shared" si="16"/>
        <v>./.</v>
      </c>
      <c r="O157" s="34" t="s">
        <v>210</v>
      </c>
      <c r="P157" s="31">
        <f t="shared" si="18"/>
        <v>0</v>
      </c>
      <c r="Q157" s="30">
        <f t="shared" si="19"/>
        <v>0</v>
      </c>
      <c r="R157" s="30">
        <f t="shared" si="20"/>
        <v>0</v>
      </c>
      <c r="S157" s="30">
        <f t="shared" si="21"/>
        <v>0</v>
      </c>
      <c r="T157" s="30">
        <f t="shared" si="22"/>
        <v>0</v>
      </c>
      <c r="U157" s="29">
        <f t="shared" si="23"/>
        <v>0</v>
      </c>
    </row>
    <row r="158" spans="1:21" hidden="1" x14ac:dyDescent="0.3">
      <c r="A158" s="42"/>
      <c r="B158" s="44" t="s">
        <v>273</v>
      </c>
      <c r="C158" s="45"/>
      <c r="D158" s="46" t="s">
        <v>26</v>
      </c>
      <c r="E158" s="47">
        <v>651728</v>
      </c>
      <c r="F158" s="48" t="s">
        <v>206</v>
      </c>
      <c r="G158" s="49"/>
      <c r="H158" s="50" t="str">
        <f t="shared" si="17"/>
        <v>PP300 -  Duftschaum PowerPlus „Naranja“  , Art.Nr. 651728 - Faß, 200 l</v>
      </c>
      <c r="I158" s="51" t="s">
        <v>112</v>
      </c>
      <c r="J158" s="52" t="s">
        <v>142</v>
      </c>
      <c r="K158" s="52" t="s">
        <v>145</v>
      </c>
      <c r="L158" s="29" t="s">
        <v>209</v>
      </c>
      <c r="M158" s="29" t="s">
        <v>209</v>
      </c>
      <c r="N158" s="12" t="str">
        <f t="shared" si="16"/>
        <v>./.</v>
      </c>
      <c r="O158" s="34" t="s">
        <v>210</v>
      </c>
      <c r="P158" s="31">
        <f t="shared" si="18"/>
        <v>0</v>
      </c>
      <c r="Q158" s="30">
        <f t="shared" si="19"/>
        <v>0</v>
      </c>
      <c r="R158" s="30">
        <f t="shared" si="20"/>
        <v>0</v>
      </c>
      <c r="S158" s="30">
        <f t="shared" si="21"/>
        <v>0</v>
      </c>
      <c r="T158" s="30">
        <f t="shared" si="22"/>
        <v>0</v>
      </c>
      <c r="U158" s="29">
        <f t="shared" si="23"/>
        <v>0</v>
      </c>
    </row>
    <row r="159" spans="1:21" hidden="1" x14ac:dyDescent="0.3">
      <c r="A159" s="42"/>
      <c r="B159" s="44" t="s">
        <v>274</v>
      </c>
      <c r="C159" s="45"/>
      <c r="D159" s="46" t="s">
        <v>27</v>
      </c>
      <c r="E159" s="47">
        <v>654412</v>
      </c>
      <c r="F159" s="48" t="s">
        <v>4</v>
      </c>
      <c r="G159" s="49"/>
      <c r="H159" s="50" t="str">
        <f t="shared" si="17"/>
        <v>PP301 -  Duftschaum PowerPlus „Magnolia“  , Art.Nr. 654412 - Kanister, 25 l</v>
      </c>
      <c r="I159" s="51" t="s">
        <v>112</v>
      </c>
      <c r="J159" s="52" t="s">
        <v>142</v>
      </c>
      <c r="K159" s="52" t="s">
        <v>145</v>
      </c>
      <c r="L159" s="29" t="s">
        <v>209</v>
      </c>
      <c r="M159" s="29" t="s">
        <v>209</v>
      </c>
      <c r="N159" s="12" t="str">
        <f t="shared" si="16"/>
        <v>./.</v>
      </c>
      <c r="O159" s="34" t="s">
        <v>210</v>
      </c>
      <c r="P159" s="31">
        <f t="shared" si="18"/>
        <v>0</v>
      </c>
      <c r="Q159" s="30">
        <f t="shared" si="19"/>
        <v>0</v>
      </c>
      <c r="R159" s="30">
        <f t="shared" si="20"/>
        <v>0</v>
      </c>
      <c r="S159" s="30">
        <f t="shared" si="21"/>
        <v>0</v>
      </c>
      <c r="T159" s="30">
        <f t="shared" si="22"/>
        <v>0</v>
      </c>
      <c r="U159" s="29">
        <f t="shared" si="23"/>
        <v>0</v>
      </c>
    </row>
    <row r="160" spans="1:21" hidden="1" x14ac:dyDescent="0.3">
      <c r="A160" s="42"/>
      <c r="B160" s="44" t="s">
        <v>274</v>
      </c>
      <c r="C160" s="45"/>
      <c r="D160" s="46" t="s">
        <v>27</v>
      </c>
      <c r="E160" s="47">
        <v>654428</v>
      </c>
      <c r="F160" s="48" t="s">
        <v>206</v>
      </c>
      <c r="G160" s="49"/>
      <c r="H160" s="50" t="str">
        <f t="shared" si="17"/>
        <v>PP301 -  Duftschaum PowerPlus „Magnolia“  , Art.Nr. 654428 - Faß, 200 l</v>
      </c>
      <c r="I160" s="51" t="s">
        <v>112</v>
      </c>
      <c r="J160" s="52" t="s">
        <v>142</v>
      </c>
      <c r="K160" s="52" t="s">
        <v>145</v>
      </c>
      <c r="L160" s="29">
        <v>0</v>
      </c>
      <c r="M160" s="29">
        <v>0</v>
      </c>
      <c r="N160" s="12" t="str">
        <f t="shared" si="16"/>
        <v>./.</v>
      </c>
      <c r="O160" s="34" t="s">
        <v>210</v>
      </c>
      <c r="P160" s="31">
        <f t="shared" si="18"/>
        <v>0</v>
      </c>
      <c r="Q160" s="30">
        <f t="shared" si="19"/>
        <v>0</v>
      </c>
      <c r="R160" s="30">
        <f t="shared" si="20"/>
        <v>0</v>
      </c>
      <c r="S160" s="30">
        <f t="shared" si="21"/>
        <v>0</v>
      </c>
      <c r="T160" s="30">
        <f t="shared" si="22"/>
        <v>0</v>
      </c>
      <c r="U160" s="29">
        <f t="shared" si="23"/>
        <v>0</v>
      </c>
    </row>
    <row r="161" spans="1:21" hidden="1" x14ac:dyDescent="0.3">
      <c r="A161" s="42"/>
      <c r="B161" s="44" t="s">
        <v>275</v>
      </c>
      <c r="C161" s="45"/>
      <c r="D161" s="46" t="s">
        <v>28</v>
      </c>
      <c r="E161" s="47">
        <v>651512</v>
      </c>
      <c r="F161" s="48" t="s">
        <v>4</v>
      </c>
      <c r="G161" s="49"/>
      <c r="H161" s="50" t="str">
        <f t="shared" si="17"/>
        <v>PP302 -  Duftschaum Power Plus „Fresh &amp; fruity“  , Art.Nr. 651512 - Kanister, 25 l</v>
      </c>
      <c r="I161" s="51" t="s">
        <v>112</v>
      </c>
      <c r="J161" s="52" t="s">
        <v>142</v>
      </c>
      <c r="K161" s="52" t="s">
        <v>145</v>
      </c>
      <c r="L161" s="29" t="s">
        <v>209</v>
      </c>
      <c r="M161" s="29" t="s">
        <v>209</v>
      </c>
      <c r="N161" s="12" t="str">
        <f t="shared" si="16"/>
        <v>./.</v>
      </c>
      <c r="O161" s="34" t="s">
        <v>210</v>
      </c>
      <c r="P161" s="31">
        <f t="shared" si="18"/>
        <v>0</v>
      </c>
      <c r="Q161" s="30">
        <f t="shared" si="19"/>
        <v>0</v>
      </c>
      <c r="R161" s="30">
        <f t="shared" si="20"/>
        <v>0</v>
      </c>
      <c r="S161" s="30">
        <f t="shared" si="21"/>
        <v>0</v>
      </c>
      <c r="T161" s="30">
        <f t="shared" si="22"/>
        <v>0</v>
      </c>
      <c r="U161" s="29">
        <f t="shared" si="23"/>
        <v>0</v>
      </c>
    </row>
    <row r="162" spans="1:21" hidden="1" x14ac:dyDescent="0.3">
      <c r="A162" s="42"/>
      <c r="B162" s="44" t="s">
        <v>276</v>
      </c>
      <c r="C162" s="45"/>
      <c r="D162" s="46" t="s">
        <v>270</v>
      </c>
      <c r="E162" s="47">
        <v>652512</v>
      </c>
      <c r="F162" s="48" t="s">
        <v>4</v>
      </c>
      <c r="G162" s="49"/>
      <c r="H162" s="50" t="str">
        <f t="shared" si="17"/>
        <v>PP306 -  Duftschaum Power Plus „Fruit Explosion“  , Art.Nr. 652512 - Kanister, 25 l</v>
      </c>
      <c r="I162" s="51" t="s">
        <v>112</v>
      </c>
      <c r="J162" s="52" t="s">
        <v>142</v>
      </c>
      <c r="K162" s="52" t="s">
        <v>145</v>
      </c>
      <c r="L162" s="29" t="s">
        <v>209</v>
      </c>
      <c r="M162" s="29" t="s">
        <v>209</v>
      </c>
      <c r="N162" s="12" t="str">
        <f t="shared" ref="N162:N193" si="24">IF(I162="kein Gefahrgut","./.",LEFT(I162,4))</f>
        <v>./.</v>
      </c>
      <c r="O162" s="34" t="s">
        <v>210</v>
      </c>
      <c r="P162" s="31">
        <f t="shared" si="18"/>
        <v>0</v>
      </c>
      <c r="Q162" s="30">
        <f t="shared" si="19"/>
        <v>0</v>
      </c>
      <c r="R162" s="30">
        <f t="shared" si="20"/>
        <v>0</v>
      </c>
      <c r="S162" s="30">
        <f t="shared" si="21"/>
        <v>0</v>
      </c>
      <c r="T162" s="30">
        <f t="shared" si="22"/>
        <v>0</v>
      </c>
      <c r="U162" s="29">
        <f t="shared" si="23"/>
        <v>0</v>
      </c>
    </row>
    <row r="163" spans="1:21" hidden="1" x14ac:dyDescent="0.3">
      <c r="A163" s="42"/>
      <c r="B163" s="44" t="s">
        <v>136</v>
      </c>
      <c r="C163" s="45"/>
      <c r="D163" s="46" t="s">
        <v>72</v>
      </c>
      <c r="E163" s="47">
        <v>655412</v>
      </c>
      <c r="F163" s="48" t="s">
        <v>4</v>
      </c>
      <c r="G163" s="49"/>
      <c r="H163" s="50" t="str">
        <f t="shared" si="17"/>
        <v>PP500 -  Hartwachs Power Plus, Art.Nr. 655412 - Kanister, 25 l</v>
      </c>
      <c r="I163" s="51" t="s">
        <v>112</v>
      </c>
      <c r="J163" s="52" t="s">
        <v>142</v>
      </c>
      <c r="K163" s="52" t="s">
        <v>209</v>
      </c>
      <c r="L163" s="29" t="s">
        <v>209</v>
      </c>
      <c r="M163" s="29" t="s">
        <v>209</v>
      </c>
      <c r="N163" s="12" t="str">
        <f t="shared" si="24"/>
        <v>./.</v>
      </c>
      <c r="O163" s="34" t="s">
        <v>210</v>
      </c>
      <c r="P163" s="31">
        <f t="shared" si="18"/>
        <v>0</v>
      </c>
      <c r="Q163" s="30">
        <f t="shared" si="19"/>
        <v>0</v>
      </c>
      <c r="R163" s="30">
        <f t="shared" si="20"/>
        <v>0</v>
      </c>
      <c r="S163" s="30">
        <f t="shared" si="21"/>
        <v>0</v>
      </c>
      <c r="T163" s="30">
        <f t="shared" si="22"/>
        <v>0</v>
      </c>
      <c r="U163" s="29">
        <f t="shared" si="23"/>
        <v>0</v>
      </c>
    </row>
    <row r="164" spans="1:21" hidden="1" x14ac:dyDescent="0.3">
      <c r="A164" s="42"/>
      <c r="B164" s="44" t="s">
        <v>134</v>
      </c>
      <c r="C164" s="45"/>
      <c r="D164" s="46" t="s">
        <v>68</v>
      </c>
      <c r="E164" s="47">
        <v>653312</v>
      </c>
      <c r="F164" s="48" t="s">
        <v>4</v>
      </c>
      <c r="G164" s="49"/>
      <c r="H164" s="50" t="str">
        <f t="shared" si="17"/>
        <v>PP600 -  Glanztrockner Power Plus, Art.Nr. 653312 - Kanister, 25 l</v>
      </c>
      <c r="I164" s="51" t="s">
        <v>112</v>
      </c>
      <c r="J164" s="52" t="s">
        <v>142</v>
      </c>
      <c r="K164" s="52" t="s">
        <v>209</v>
      </c>
      <c r="L164" s="29" t="s">
        <v>209</v>
      </c>
      <c r="M164" s="29" t="s">
        <v>209</v>
      </c>
      <c r="N164" s="12" t="str">
        <f t="shared" si="24"/>
        <v>./.</v>
      </c>
      <c r="O164" s="34" t="s">
        <v>210</v>
      </c>
      <c r="P164" s="31">
        <f t="shared" si="18"/>
        <v>0</v>
      </c>
      <c r="Q164" s="30">
        <f t="shared" si="19"/>
        <v>0</v>
      </c>
      <c r="R164" s="30">
        <f t="shared" si="20"/>
        <v>0</v>
      </c>
      <c r="S164" s="30">
        <f t="shared" si="21"/>
        <v>0</v>
      </c>
      <c r="T164" s="30">
        <f t="shared" si="22"/>
        <v>0</v>
      </c>
      <c r="U164" s="29">
        <f t="shared" si="23"/>
        <v>0</v>
      </c>
    </row>
    <row r="165" spans="1:21" hidden="1" x14ac:dyDescent="0.3">
      <c r="A165" s="42"/>
      <c r="B165" s="44" t="s">
        <v>98</v>
      </c>
      <c r="C165" s="45"/>
      <c r="D165" s="46" t="s">
        <v>99</v>
      </c>
      <c r="E165" s="47">
        <v>657612</v>
      </c>
      <c r="F165" s="48" t="s">
        <v>4</v>
      </c>
      <c r="G165" s="49"/>
      <c r="H165" s="50" t="str">
        <f t="shared" si="17"/>
        <v>PP800 -  Flockungsmittel Power Plus, Art.Nr. 657612 - Kanister, 25 l</v>
      </c>
      <c r="I165" s="51" t="s">
        <v>128</v>
      </c>
      <c r="J165" s="52" t="s">
        <v>142</v>
      </c>
      <c r="K165" s="52">
        <v>0</v>
      </c>
      <c r="L165" s="29">
        <v>0</v>
      </c>
      <c r="M165" s="29">
        <v>0</v>
      </c>
      <c r="N165" s="12" t="str">
        <f t="shared" si="24"/>
        <v>3264</v>
      </c>
      <c r="O165" s="34" t="s">
        <v>211</v>
      </c>
      <c r="P165" s="31">
        <f t="shared" si="18"/>
        <v>0</v>
      </c>
      <c r="Q165" s="30">
        <f t="shared" si="19"/>
        <v>0</v>
      </c>
      <c r="R165" s="30">
        <f t="shared" si="20"/>
        <v>0</v>
      </c>
      <c r="S165" s="30">
        <f t="shared" si="21"/>
        <v>0</v>
      </c>
      <c r="T165" s="30">
        <f t="shared" si="22"/>
        <v>0</v>
      </c>
      <c r="U165" s="29">
        <f t="shared" si="23"/>
        <v>0</v>
      </c>
    </row>
    <row r="166" spans="1:21" hidden="1" x14ac:dyDescent="0.3">
      <c r="A166" s="42"/>
      <c r="B166" s="44" t="s">
        <v>24</v>
      </c>
      <c r="C166" s="45"/>
      <c r="D166" s="46" t="s">
        <v>25</v>
      </c>
      <c r="E166" s="47">
        <v>663012</v>
      </c>
      <c r="F166" s="48" t="s">
        <v>4</v>
      </c>
      <c r="G166" s="49"/>
      <c r="H166" s="50" t="str">
        <f t="shared" si="17"/>
        <v>PT300 -  Duftschaum PRIMETEC, Art.Nr. 663012 - Kanister, 25 l</v>
      </c>
      <c r="I166" s="51" t="s">
        <v>112</v>
      </c>
      <c r="J166" s="52" t="s">
        <v>142</v>
      </c>
      <c r="K166" s="52" t="s">
        <v>209</v>
      </c>
      <c r="L166" s="29" t="s">
        <v>209</v>
      </c>
      <c r="M166" s="29" t="s">
        <v>209</v>
      </c>
      <c r="N166" s="12" t="str">
        <f t="shared" si="24"/>
        <v>./.</v>
      </c>
      <c r="O166" s="34" t="s">
        <v>210</v>
      </c>
      <c r="P166" s="31">
        <f t="shared" si="18"/>
        <v>0</v>
      </c>
      <c r="Q166" s="30">
        <f t="shared" si="19"/>
        <v>0</v>
      </c>
      <c r="R166" s="30">
        <f t="shared" si="20"/>
        <v>0</v>
      </c>
      <c r="S166" s="30">
        <f t="shared" si="21"/>
        <v>0</v>
      </c>
      <c r="T166" s="30">
        <f t="shared" si="22"/>
        <v>0</v>
      </c>
      <c r="U166" s="29">
        <f t="shared" si="23"/>
        <v>0</v>
      </c>
    </row>
    <row r="167" spans="1:21" hidden="1" x14ac:dyDescent="0.3">
      <c r="A167" s="42"/>
      <c r="B167" s="44" t="s">
        <v>54</v>
      </c>
      <c r="C167" s="45"/>
      <c r="D167" s="46" t="s">
        <v>55</v>
      </c>
      <c r="E167" s="47">
        <v>662012</v>
      </c>
      <c r="F167" s="48" t="s">
        <v>4</v>
      </c>
      <c r="G167" s="49"/>
      <c r="H167" s="50" t="str">
        <f t="shared" si="17"/>
        <v>PT400 -  Glanzshampoo PRIMETEC  , Art.Nr. 662012 - Kanister, 25 l</v>
      </c>
      <c r="I167" s="51" t="s">
        <v>112</v>
      </c>
      <c r="J167" s="52" t="s">
        <v>142</v>
      </c>
      <c r="K167" s="52" t="s">
        <v>209</v>
      </c>
      <c r="L167" s="29" t="s">
        <v>209</v>
      </c>
      <c r="M167" s="29" t="s">
        <v>209</v>
      </c>
      <c r="N167" s="12" t="str">
        <f t="shared" si="24"/>
        <v>./.</v>
      </c>
      <c r="O167" s="34" t="s">
        <v>210</v>
      </c>
      <c r="P167" s="31">
        <f t="shared" si="18"/>
        <v>0</v>
      </c>
      <c r="Q167" s="30">
        <f t="shared" si="19"/>
        <v>0</v>
      </c>
      <c r="R167" s="30">
        <f t="shared" si="20"/>
        <v>0</v>
      </c>
      <c r="S167" s="30">
        <f t="shared" si="21"/>
        <v>0</v>
      </c>
      <c r="T167" s="30">
        <f t="shared" si="22"/>
        <v>0</v>
      </c>
      <c r="U167" s="29">
        <f t="shared" si="23"/>
        <v>0</v>
      </c>
    </row>
    <row r="168" spans="1:21" hidden="1" x14ac:dyDescent="0.3">
      <c r="A168" s="42"/>
      <c r="B168" s="44" t="s">
        <v>70</v>
      </c>
      <c r="C168" s="45"/>
      <c r="D168" s="46" t="s">
        <v>71</v>
      </c>
      <c r="E168" s="47">
        <v>665212</v>
      </c>
      <c r="F168" s="48" t="s">
        <v>4</v>
      </c>
      <c r="G168" s="49"/>
      <c r="H168" s="50" t="str">
        <f t="shared" si="17"/>
        <v>PT500 -  Glanzkonservierer PRIMETEC, Art.Nr. 665212 - Kanister, 25 l</v>
      </c>
      <c r="I168" s="51" t="s">
        <v>112</v>
      </c>
      <c r="J168" s="52" t="s">
        <v>142</v>
      </c>
      <c r="K168" s="52" t="s">
        <v>209</v>
      </c>
      <c r="L168" s="29" t="s">
        <v>209</v>
      </c>
      <c r="M168" s="29" t="s">
        <v>209</v>
      </c>
      <c r="N168" s="12" t="str">
        <f t="shared" si="24"/>
        <v>./.</v>
      </c>
      <c r="O168" s="34" t="s">
        <v>210</v>
      </c>
      <c r="P168" s="31">
        <f t="shared" si="18"/>
        <v>0</v>
      </c>
      <c r="Q168" s="30">
        <f t="shared" si="19"/>
        <v>0</v>
      </c>
      <c r="R168" s="30">
        <f t="shared" si="20"/>
        <v>0</v>
      </c>
      <c r="S168" s="30">
        <f t="shared" si="21"/>
        <v>0</v>
      </c>
      <c r="T168" s="30">
        <f t="shared" si="22"/>
        <v>0</v>
      </c>
      <c r="U168" s="29">
        <f t="shared" si="23"/>
        <v>0</v>
      </c>
    </row>
    <row r="169" spans="1:21" hidden="1" x14ac:dyDescent="0.3">
      <c r="A169" s="42"/>
      <c r="B169" s="44" t="s">
        <v>63</v>
      </c>
      <c r="C169" s="45"/>
      <c r="D169" s="46" t="s">
        <v>64</v>
      </c>
      <c r="E169" s="47">
        <v>666412</v>
      </c>
      <c r="F169" s="48" t="s">
        <v>4</v>
      </c>
      <c r="G169" s="49"/>
      <c r="H169" s="50" t="str">
        <f t="shared" si="17"/>
        <v>PT600 -  Glanztrockner PRIMETEC, Art.Nr. 666412 - Kanister, 25 l</v>
      </c>
      <c r="I169" s="51" t="s">
        <v>112</v>
      </c>
      <c r="J169" s="52" t="s">
        <v>142</v>
      </c>
      <c r="K169" s="52" t="s">
        <v>209</v>
      </c>
      <c r="L169" s="29" t="s">
        <v>209</v>
      </c>
      <c r="M169" s="29" t="s">
        <v>209</v>
      </c>
      <c r="N169" s="12" t="str">
        <f t="shared" si="24"/>
        <v>./.</v>
      </c>
      <c r="O169" s="34" t="s">
        <v>210</v>
      </c>
      <c r="P169" s="31">
        <f t="shared" si="18"/>
        <v>0</v>
      </c>
      <c r="Q169" s="30">
        <f t="shared" si="19"/>
        <v>0</v>
      </c>
      <c r="R169" s="30">
        <f t="shared" si="20"/>
        <v>0</v>
      </c>
      <c r="S169" s="30">
        <f t="shared" si="21"/>
        <v>0</v>
      </c>
      <c r="T169" s="30">
        <f t="shared" si="22"/>
        <v>0</v>
      </c>
      <c r="U169" s="29">
        <f t="shared" si="23"/>
        <v>0</v>
      </c>
    </row>
    <row r="170" spans="1:21" hidden="1" x14ac:dyDescent="0.3">
      <c r="A170" s="42"/>
      <c r="B170" s="44" t="s">
        <v>208</v>
      </c>
      <c r="C170" s="45"/>
      <c r="D170" s="46" t="s">
        <v>7</v>
      </c>
      <c r="E170" s="47">
        <v>666012</v>
      </c>
      <c r="F170" s="48" t="s">
        <v>4</v>
      </c>
      <c r="G170" s="49"/>
      <c r="H170" s="50" t="str">
        <f t="shared" si="17"/>
        <v>RD14 -  Aktiv-Vorreiniger RD14, Art.Nr. 666012 - Kanister, 25 l</v>
      </c>
      <c r="I170" s="51" t="s">
        <v>113</v>
      </c>
      <c r="J170" s="52" t="s">
        <v>142</v>
      </c>
      <c r="K170" s="52" t="s">
        <v>209</v>
      </c>
      <c r="L170" s="29" t="s">
        <v>209</v>
      </c>
      <c r="M170" s="29" t="s">
        <v>209</v>
      </c>
      <c r="N170" s="12" t="str">
        <f t="shared" si="24"/>
        <v>1814</v>
      </c>
      <c r="O170" s="34" t="s">
        <v>211</v>
      </c>
      <c r="P170" s="31">
        <f t="shared" si="18"/>
        <v>0</v>
      </c>
      <c r="Q170" s="30">
        <f t="shared" si="19"/>
        <v>0</v>
      </c>
      <c r="R170" s="30">
        <f t="shared" si="20"/>
        <v>0</v>
      </c>
      <c r="S170" s="30">
        <f t="shared" si="21"/>
        <v>0</v>
      </c>
      <c r="T170" s="30">
        <f t="shared" si="22"/>
        <v>0</v>
      </c>
      <c r="U170" s="29">
        <f t="shared" si="23"/>
        <v>0</v>
      </c>
    </row>
    <row r="171" spans="1:21" hidden="1" x14ac:dyDescent="0.3">
      <c r="A171" s="42"/>
      <c r="B171" s="44" t="s">
        <v>18</v>
      </c>
      <c r="C171" s="45"/>
      <c r="D171" s="46" t="s">
        <v>19</v>
      </c>
      <c r="E171" s="47">
        <v>653912</v>
      </c>
      <c r="F171" s="48" t="s">
        <v>4</v>
      </c>
      <c r="G171" s="49"/>
      <c r="H171" s="50" t="str">
        <f t="shared" si="17"/>
        <v>SP200 -  Insektenlöser Spezial, Art.Nr. 653912 - Kanister, 25 l</v>
      </c>
      <c r="I171" s="51" t="s">
        <v>123</v>
      </c>
      <c r="J171" s="52" t="s">
        <v>142</v>
      </c>
      <c r="K171" s="52" t="s">
        <v>209</v>
      </c>
      <c r="L171" s="29" t="s">
        <v>209</v>
      </c>
      <c r="M171" s="29" t="s">
        <v>209</v>
      </c>
      <c r="N171" s="12" t="str">
        <f t="shared" si="24"/>
        <v>2491</v>
      </c>
      <c r="O171" s="34" t="s">
        <v>211</v>
      </c>
      <c r="P171" s="31">
        <f t="shared" si="18"/>
        <v>0</v>
      </c>
      <c r="Q171" s="30">
        <f t="shared" si="19"/>
        <v>0</v>
      </c>
      <c r="R171" s="30">
        <f t="shared" si="20"/>
        <v>0</v>
      </c>
      <c r="S171" s="30">
        <f t="shared" si="21"/>
        <v>0</v>
      </c>
      <c r="T171" s="30">
        <f t="shared" si="22"/>
        <v>0</v>
      </c>
      <c r="U171" s="29">
        <f t="shared" si="23"/>
        <v>0</v>
      </c>
    </row>
    <row r="172" spans="1:21" hidden="1" x14ac:dyDescent="0.3">
      <c r="A172" s="42"/>
      <c r="B172" s="44" t="s">
        <v>22</v>
      </c>
      <c r="C172" s="45"/>
      <c r="D172" s="46" t="s">
        <v>166</v>
      </c>
      <c r="E172" s="47">
        <v>680110</v>
      </c>
      <c r="F172" s="48" t="s">
        <v>23</v>
      </c>
      <c r="G172" s="49"/>
      <c r="H172" s="50" t="str">
        <f t="shared" si="17"/>
        <v>SP201 -  Reinigungspulver Extra, Art.Nr. 680110 - Sack, 20 kg</v>
      </c>
      <c r="I172" s="51" t="s">
        <v>112</v>
      </c>
      <c r="J172" s="52" t="s">
        <v>142</v>
      </c>
      <c r="K172" s="52">
        <v>0</v>
      </c>
      <c r="L172" s="29">
        <v>0</v>
      </c>
      <c r="M172" s="29">
        <v>0</v>
      </c>
      <c r="N172" s="12" t="str">
        <f t="shared" si="24"/>
        <v>./.</v>
      </c>
      <c r="O172" s="34" t="s">
        <v>210</v>
      </c>
      <c r="P172" s="31">
        <f t="shared" si="18"/>
        <v>0</v>
      </c>
      <c r="Q172" s="30">
        <f t="shared" si="19"/>
        <v>0</v>
      </c>
      <c r="R172" s="30">
        <f t="shared" si="20"/>
        <v>0</v>
      </c>
      <c r="S172" s="30">
        <f t="shared" si="21"/>
        <v>0</v>
      </c>
      <c r="T172" s="30">
        <f t="shared" si="22"/>
        <v>0</v>
      </c>
      <c r="U172" s="29">
        <f t="shared" si="23"/>
        <v>0</v>
      </c>
    </row>
    <row r="173" spans="1:21" hidden="1" x14ac:dyDescent="0.3">
      <c r="A173" s="42"/>
      <c r="B173" s="44" t="s">
        <v>185</v>
      </c>
      <c r="C173" s="45"/>
      <c r="D173" s="46" t="s">
        <v>239</v>
      </c>
      <c r="E173" s="47">
        <v>666112</v>
      </c>
      <c r="F173" s="48" t="s">
        <v>4</v>
      </c>
      <c r="G173" s="49"/>
      <c r="H173" s="50" t="str">
        <f t="shared" si="17"/>
        <v>SP203 -  Vorreiniger Red Berry, Art.Nr. 666112 - Kanister, 25 l</v>
      </c>
      <c r="I173" s="51" t="s">
        <v>221</v>
      </c>
      <c r="J173" s="52" t="s">
        <v>142</v>
      </c>
      <c r="K173" s="52" t="s">
        <v>209</v>
      </c>
      <c r="L173" s="29" t="s">
        <v>209</v>
      </c>
      <c r="M173" s="29" t="s">
        <v>209</v>
      </c>
      <c r="N173" s="12" t="str">
        <f t="shared" si="24"/>
        <v>3267</v>
      </c>
      <c r="O173" s="34" t="s">
        <v>211</v>
      </c>
      <c r="P173" s="31">
        <f t="shared" si="18"/>
        <v>0</v>
      </c>
      <c r="Q173" s="30">
        <f t="shared" si="19"/>
        <v>0</v>
      </c>
      <c r="R173" s="30">
        <f t="shared" si="20"/>
        <v>0</v>
      </c>
      <c r="S173" s="30">
        <f t="shared" si="21"/>
        <v>0</v>
      </c>
      <c r="T173" s="30">
        <f t="shared" si="22"/>
        <v>0</v>
      </c>
      <c r="U173" s="29">
        <f t="shared" si="23"/>
        <v>0</v>
      </c>
    </row>
    <row r="174" spans="1:21" hidden="1" x14ac:dyDescent="0.3">
      <c r="A174" s="42"/>
      <c r="B174" s="44" t="s">
        <v>185</v>
      </c>
      <c r="C174" s="45"/>
      <c r="D174" s="46" t="s">
        <v>239</v>
      </c>
      <c r="E174" s="47">
        <v>666128</v>
      </c>
      <c r="F174" s="48" t="s">
        <v>206</v>
      </c>
      <c r="G174" s="49"/>
      <c r="H174" s="50" t="str">
        <f t="shared" si="17"/>
        <v>SP203 -  Vorreiniger Red Berry, Art.Nr. 666128 - Faß, 200 l</v>
      </c>
      <c r="I174" s="51" t="s">
        <v>221</v>
      </c>
      <c r="J174" s="52" t="s">
        <v>142</v>
      </c>
      <c r="K174" s="52" t="s">
        <v>209</v>
      </c>
      <c r="L174" s="29" t="s">
        <v>209</v>
      </c>
      <c r="M174" s="29" t="s">
        <v>209</v>
      </c>
      <c r="N174" s="12" t="str">
        <f t="shared" si="24"/>
        <v>3267</v>
      </c>
      <c r="O174" s="34" t="s">
        <v>211</v>
      </c>
      <c r="P174" s="31">
        <f t="shared" si="18"/>
        <v>0</v>
      </c>
      <c r="Q174" s="30">
        <f t="shared" si="19"/>
        <v>0</v>
      </c>
      <c r="R174" s="30">
        <f t="shared" si="20"/>
        <v>0</v>
      </c>
      <c r="S174" s="30">
        <f t="shared" si="21"/>
        <v>0</v>
      </c>
      <c r="T174" s="30">
        <f t="shared" si="22"/>
        <v>0</v>
      </c>
      <c r="U174" s="29">
        <f t="shared" si="23"/>
        <v>0</v>
      </c>
    </row>
    <row r="175" spans="1:21" hidden="1" x14ac:dyDescent="0.3">
      <c r="A175" s="42"/>
      <c r="B175" s="44" t="s">
        <v>266</v>
      </c>
      <c r="C175" s="45"/>
      <c r="D175" s="46" t="s">
        <v>267</v>
      </c>
      <c r="E175" s="47">
        <v>667412</v>
      </c>
      <c r="F175" s="48" t="s">
        <v>4</v>
      </c>
      <c r="G175" s="49"/>
      <c r="H175" s="50" t="str">
        <f t="shared" si="17"/>
        <v>SP204 -  Lemon Crush, Art.Nr. 667412 - Kanister, 25 l</v>
      </c>
      <c r="I175" s="51">
        <v>1719</v>
      </c>
      <c r="J175" s="52" t="s">
        <v>142</v>
      </c>
      <c r="K175" s="52" t="s">
        <v>145</v>
      </c>
      <c r="L175" s="29" t="s">
        <v>146</v>
      </c>
      <c r="M175" s="29"/>
      <c r="N175" s="12" t="str">
        <f t="shared" si="24"/>
        <v>1719</v>
      </c>
      <c r="O175" s="34">
        <v>8</v>
      </c>
      <c r="P175" s="31">
        <f t="shared" si="18"/>
        <v>0</v>
      </c>
      <c r="Q175" s="30">
        <f t="shared" si="19"/>
        <v>0</v>
      </c>
      <c r="R175" s="30">
        <f t="shared" si="20"/>
        <v>0</v>
      </c>
      <c r="S175" s="30">
        <f t="shared" si="21"/>
        <v>0</v>
      </c>
      <c r="T175" s="30">
        <f t="shared" si="22"/>
        <v>0</v>
      </c>
      <c r="U175" s="29">
        <f t="shared" si="23"/>
        <v>0</v>
      </c>
    </row>
    <row r="176" spans="1:21" hidden="1" x14ac:dyDescent="0.3">
      <c r="A176" s="42"/>
      <c r="B176" s="44" t="s">
        <v>266</v>
      </c>
      <c r="C176" s="45"/>
      <c r="D176" s="46" t="s">
        <v>267</v>
      </c>
      <c r="E176" s="47">
        <v>667428</v>
      </c>
      <c r="F176" s="48" t="s">
        <v>206</v>
      </c>
      <c r="G176" s="49"/>
      <c r="H176" s="50" t="str">
        <f t="shared" si="17"/>
        <v>SP204 -  Lemon Crush, Art.Nr. 667428 - Faß, 200 l</v>
      </c>
      <c r="I176" s="51">
        <v>1719</v>
      </c>
      <c r="J176" s="52" t="s">
        <v>142</v>
      </c>
      <c r="K176" s="52" t="s">
        <v>145</v>
      </c>
      <c r="L176" s="29" t="s">
        <v>146</v>
      </c>
      <c r="M176" s="29"/>
      <c r="N176" s="12" t="str">
        <f t="shared" si="24"/>
        <v>1719</v>
      </c>
      <c r="O176" s="34">
        <v>8</v>
      </c>
      <c r="P176" s="31">
        <f t="shared" si="18"/>
        <v>0</v>
      </c>
      <c r="Q176" s="30">
        <f t="shared" si="19"/>
        <v>0</v>
      </c>
      <c r="R176" s="30">
        <f t="shared" si="20"/>
        <v>0</v>
      </c>
      <c r="S176" s="30">
        <f t="shared" si="21"/>
        <v>0</v>
      </c>
      <c r="T176" s="30">
        <f t="shared" si="22"/>
        <v>0</v>
      </c>
      <c r="U176" s="29">
        <f t="shared" si="23"/>
        <v>0</v>
      </c>
    </row>
    <row r="177" spans="1:21" hidden="1" x14ac:dyDescent="0.3">
      <c r="A177" s="42"/>
      <c r="B177" s="44" t="s">
        <v>56</v>
      </c>
      <c r="C177" s="45"/>
      <c r="D177" s="46" t="s">
        <v>164</v>
      </c>
      <c r="E177" s="47">
        <v>650912</v>
      </c>
      <c r="F177" s="48" t="s">
        <v>4</v>
      </c>
      <c r="G177" s="49"/>
      <c r="H177" s="50" t="str">
        <f t="shared" si="17"/>
        <v>SP400 -  Intensiv Shampoo S, Art.Nr. 650912 - Kanister, 25 l</v>
      </c>
      <c r="I177" s="51" t="s">
        <v>112</v>
      </c>
      <c r="J177" s="52" t="s">
        <v>145</v>
      </c>
      <c r="K177" s="52" t="s">
        <v>209</v>
      </c>
      <c r="L177" s="29" t="s">
        <v>209</v>
      </c>
      <c r="M177" s="29" t="s">
        <v>209</v>
      </c>
      <c r="N177" s="12" t="str">
        <f t="shared" si="24"/>
        <v>./.</v>
      </c>
      <c r="O177" s="34" t="s">
        <v>210</v>
      </c>
      <c r="P177" s="31">
        <f t="shared" si="18"/>
        <v>0</v>
      </c>
      <c r="Q177" s="30">
        <f t="shared" si="19"/>
        <v>0</v>
      </c>
      <c r="R177" s="30">
        <f t="shared" si="20"/>
        <v>0</v>
      </c>
      <c r="S177" s="30">
        <f t="shared" si="21"/>
        <v>0</v>
      </c>
      <c r="T177" s="30">
        <f t="shared" si="22"/>
        <v>0</v>
      </c>
      <c r="U177" s="29">
        <f t="shared" si="23"/>
        <v>0</v>
      </c>
    </row>
    <row r="178" spans="1:21" hidden="1" x14ac:dyDescent="0.3">
      <c r="A178" s="42"/>
      <c r="B178" s="44" t="s">
        <v>89</v>
      </c>
      <c r="C178" s="45"/>
      <c r="D178" s="46" t="s">
        <v>154</v>
      </c>
      <c r="E178" s="47">
        <v>652612</v>
      </c>
      <c r="F178" s="48" t="s">
        <v>4</v>
      </c>
      <c r="G178" s="49"/>
      <c r="H178" s="50" t="str">
        <f t="shared" si="17"/>
        <v>SP700 -  Aktiv-Werkstattbodenreiniger , Art.Nr. 652612 - Kanister, 25 l</v>
      </c>
      <c r="I178" s="51" t="s">
        <v>126</v>
      </c>
      <c r="J178" s="52" t="s">
        <v>142</v>
      </c>
      <c r="K178" s="52">
        <v>0</v>
      </c>
      <c r="L178" s="29">
        <v>0</v>
      </c>
      <c r="M178" s="29">
        <v>0</v>
      </c>
      <c r="N178" s="12" t="str">
        <f t="shared" si="24"/>
        <v>1719</v>
      </c>
      <c r="O178" s="34" t="s">
        <v>211</v>
      </c>
      <c r="P178" s="31">
        <f t="shared" si="18"/>
        <v>0</v>
      </c>
      <c r="Q178" s="30">
        <f t="shared" si="19"/>
        <v>0</v>
      </c>
      <c r="R178" s="30">
        <f t="shared" si="20"/>
        <v>0</v>
      </c>
      <c r="S178" s="30">
        <f t="shared" si="21"/>
        <v>0</v>
      </c>
      <c r="T178" s="30">
        <f t="shared" si="22"/>
        <v>0</v>
      </c>
      <c r="U178" s="29">
        <f t="shared" si="23"/>
        <v>0</v>
      </c>
    </row>
    <row r="179" spans="1:21" hidden="1" x14ac:dyDescent="0.3">
      <c r="A179" s="42"/>
      <c r="B179" s="44" t="s">
        <v>88</v>
      </c>
      <c r="C179" s="45"/>
      <c r="D179" s="46" t="s">
        <v>158</v>
      </c>
      <c r="E179" s="47">
        <v>521012</v>
      </c>
      <c r="F179" s="48" t="s">
        <v>4</v>
      </c>
      <c r="G179" s="49"/>
      <c r="H179" s="50" t="str">
        <f t="shared" si="17"/>
        <v>SP701 -  Edelstahlreiniger und Entkalker, Art.Nr. 521012 - Kanister, 25 l</v>
      </c>
      <c r="I179" s="51" t="s">
        <v>112</v>
      </c>
      <c r="J179" s="52" t="s">
        <v>142</v>
      </c>
      <c r="K179" s="52" t="s">
        <v>209</v>
      </c>
      <c r="L179" s="29" t="s">
        <v>209</v>
      </c>
      <c r="M179" s="29" t="s">
        <v>209</v>
      </c>
      <c r="N179" s="12" t="str">
        <f t="shared" si="24"/>
        <v>./.</v>
      </c>
      <c r="O179" s="34" t="s">
        <v>210</v>
      </c>
      <c r="P179" s="31">
        <f t="shared" si="18"/>
        <v>0</v>
      </c>
      <c r="Q179" s="30">
        <f t="shared" si="19"/>
        <v>0</v>
      </c>
      <c r="R179" s="30">
        <f t="shared" si="20"/>
        <v>0</v>
      </c>
      <c r="S179" s="30">
        <f t="shared" si="21"/>
        <v>0</v>
      </c>
      <c r="T179" s="30">
        <f t="shared" si="22"/>
        <v>0</v>
      </c>
      <c r="U179" s="29">
        <f t="shared" si="23"/>
        <v>0</v>
      </c>
    </row>
    <row r="180" spans="1:21" hidden="1" x14ac:dyDescent="0.3">
      <c r="A180" s="42"/>
      <c r="B180" s="44" t="s">
        <v>85</v>
      </c>
      <c r="C180" s="45"/>
      <c r="D180" s="46" t="s">
        <v>162</v>
      </c>
      <c r="E180" s="47">
        <v>652012</v>
      </c>
      <c r="F180" s="48" t="s">
        <v>4</v>
      </c>
      <c r="G180" s="49"/>
      <c r="H180" s="50" t="str">
        <f t="shared" si="17"/>
        <v>SP702 -  Hallen- u. Maschinenreiniger SF, Art.Nr. 652012 - Kanister, 25 l</v>
      </c>
      <c r="I180" s="51" t="s">
        <v>124</v>
      </c>
      <c r="J180" s="52" t="s">
        <v>142</v>
      </c>
      <c r="K180" s="52" t="s">
        <v>209</v>
      </c>
      <c r="L180" s="29" t="s">
        <v>209</v>
      </c>
      <c r="M180" s="29" t="s">
        <v>209</v>
      </c>
      <c r="N180" s="12" t="str">
        <f t="shared" si="24"/>
        <v>1760</v>
      </c>
      <c r="O180" s="34" t="s">
        <v>211</v>
      </c>
      <c r="P180" s="31">
        <f t="shared" si="18"/>
        <v>0</v>
      </c>
      <c r="Q180" s="30">
        <f t="shared" si="19"/>
        <v>0</v>
      </c>
      <c r="R180" s="30">
        <f t="shared" si="20"/>
        <v>0</v>
      </c>
      <c r="S180" s="30">
        <f t="shared" si="21"/>
        <v>0</v>
      </c>
      <c r="T180" s="30">
        <f t="shared" si="22"/>
        <v>0</v>
      </c>
      <c r="U180" s="29">
        <f t="shared" si="23"/>
        <v>0</v>
      </c>
    </row>
    <row r="181" spans="1:21" hidden="1" x14ac:dyDescent="0.3">
      <c r="A181" s="42"/>
      <c r="B181" s="44" t="s">
        <v>84</v>
      </c>
      <c r="C181" s="45"/>
      <c r="D181" s="46" t="s">
        <v>163</v>
      </c>
      <c r="E181" s="47">
        <v>652112</v>
      </c>
      <c r="F181" s="48" t="s">
        <v>4</v>
      </c>
      <c r="G181" s="49"/>
      <c r="H181" s="50" t="str">
        <f t="shared" si="17"/>
        <v>SP703 -  Intensiv Hallen- u. Maschinenreiniger, Art.Nr. 652112 - Kanister, 25 l</v>
      </c>
      <c r="I181" s="51" t="s">
        <v>111</v>
      </c>
      <c r="J181" s="52" t="s">
        <v>142</v>
      </c>
      <c r="K181" s="52" t="s">
        <v>209</v>
      </c>
      <c r="L181" s="29" t="s">
        <v>209</v>
      </c>
      <c r="M181" s="29" t="s">
        <v>209</v>
      </c>
      <c r="N181" s="12" t="str">
        <f t="shared" si="24"/>
        <v>3264</v>
      </c>
      <c r="O181" s="34" t="s">
        <v>211</v>
      </c>
      <c r="P181" s="31">
        <f t="shared" si="18"/>
        <v>0</v>
      </c>
      <c r="Q181" s="30">
        <f t="shared" si="19"/>
        <v>0</v>
      </c>
      <c r="R181" s="30">
        <f t="shared" si="20"/>
        <v>0</v>
      </c>
      <c r="S181" s="30">
        <f t="shared" si="21"/>
        <v>0</v>
      </c>
      <c r="T181" s="30">
        <f t="shared" si="22"/>
        <v>0</v>
      </c>
      <c r="U181" s="29">
        <f t="shared" si="23"/>
        <v>0</v>
      </c>
    </row>
    <row r="182" spans="1:21" hidden="1" x14ac:dyDescent="0.3">
      <c r="A182" s="42"/>
      <c r="B182" s="44" t="s">
        <v>86</v>
      </c>
      <c r="C182" s="45"/>
      <c r="D182" s="46" t="s">
        <v>165</v>
      </c>
      <c r="E182" s="47">
        <v>658708</v>
      </c>
      <c r="F182" s="48" t="s">
        <v>87</v>
      </c>
      <c r="G182" s="49"/>
      <c r="H182" s="50" t="str">
        <f t="shared" si="17"/>
        <v>SP704 -  Moos- &amp; Algenentferner, Art.Nr. 658708 - Kanister, 5 l</v>
      </c>
      <c r="I182" s="51" t="s">
        <v>125</v>
      </c>
      <c r="J182" s="52" t="s">
        <v>141</v>
      </c>
      <c r="K182" s="52" t="s">
        <v>209</v>
      </c>
      <c r="L182" s="29" t="s">
        <v>209</v>
      </c>
      <c r="M182" s="29" t="s">
        <v>209</v>
      </c>
      <c r="N182" s="12" t="str">
        <f t="shared" si="24"/>
        <v>2920</v>
      </c>
      <c r="O182" s="34" t="s">
        <v>211</v>
      </c>
      <c r="P182" s="31">
        <f t="shared" si="18"/>
        <v>0</v>
      </c>
      <c r="Q182" s="30">
        <f t="shared" si="19"/>
        <v>0</v>
      </c>
      <c r="R182" s="30">
        <f t="shared" si="20"/>
        <v>0</v>
      </c>
      <c r="S182" s="30">
        <f t="shared" si="21"/>
        <v>0</v>
      </c>
      <c r="T182" s="30">
        <f t="shared" si="22"/>
        <v>0</v>
      </c>
      <c r="U182" s="29">
        <f t="shared" si="23"/>
        <v>0</v>
      </c>
    </row>
    <row r="183" spans="1:21" hidden="1" x14ac:dyDescent="0.3">
      <c r="A183" s="42"/>
      <c r="B183" s="44" t="s">
        <v>103</v>
      </c>
      <c r="C183" s="45"/>
      <c r="D183" s="46" t="s">
        <v>104</v>
      </c>
      <c r="E183" s="47">
        <v>658412</v>
      </c>
      <c r="F183" s="48" t="s">
        <v>4</v>
      </c>
      <c r="G183" s="49"/>
      <c r="H183" s="50" t="str">
        <f t="shared" si="17"/>
        <v>SP800 -  pH-Regulierer Spezial, Art.Nr. 658412 - Kanister, 25 l</v>
      </c>
      <c r="I183" s="51" t="s">
        <v>110</v>
      </c>
      <c r="J183" s="52" t="s">
        <v>142</v>
      </c>
      <c r="K183" s="52" t="s">
        <v>209</v>
      </c>
      <c r="L183" s="29" t="s">
        <v>209</v>
      </c>
      <c r="M183" s="29" t="s">
        <v>209</v>
      </c>
      <c r="N183" s="12" t="str">
        <f t="shared" si="24"/>
        <v>1824</v>
      </c>
      <c r="O183" s="34" t="s">
        <v>211</v>
      </c>
      <c r="P183" s="31">
        <f t="shared" si="18"/>
        <v>0</v>
      </c>
      <c r="Q183" s="30">
        <f t="shared" si="19"/>
        <v>0</v>
      </c>
      <c r="R183" s="30">
        <f t="shared" si="20"/>
        <v>0</v>
      </c>
      <c r="S183" s="30">
        <f t="shared" si="21"/>
        <v>0</v>
      </c>
      <c r="T183" s="30">
        <f t="shared" si="22"/>
        <v>0</v>
      </c>
      <c r="U183" s="29">
        <f t="shared" si="23"/>
        <v>0</v>
      </c>
    </row>
    <row r="184" spans="1:21" hidden="1" x14ac:dyDescent="0.3">
      <c r="A184" s="42"/>
      <c r="B184" s="44" t="s">
        <v>105</v>
      </c>
      <c r="C184" s="45"/>
      <c r="D184" s="46" t="s">
        <v>156</v>
      </c>
      <c r="E184" s="47">
        <v>680712</v>
      </c>
      <c r="F184" s="48" t="s">
        <v>4</v>
      </c>
      <c r="G184" s="49"/>
      <c r="H184" s="50" t="str">
        <f t="shared" si="17"/>
        <v>SP801 -  Aqua Fresh, Art.Nr. 680712 - Kanister, 25 l</v>
      </c>
      <c r="I184" s="51" t="s">
        <v>129</v>
      </c>
      <c r="J184" s="52" t="s">
        <v>142</v>
      </c>
      <c r="K184" s="52" t="s">
        <v>145</v>
      </c>
      <c r="L184" s="29">
        <v>0</v>
      </c>
      <c r="M184" s="29">
        <v>0</v>
      </c>
      <c r="N184" s="12" t="str">
        <f t="shared" si="24"/>
        <v>2014</v>
      </c>
      <c r="O184" s="34" t="s">
        <v>212</v>
      </c>
      <c r="P184" s="31">
        <f t="shared" si="18"/>
        <v>0</v>
      </c>
      <c r="Q184" s="30">
        <f t="shared" si="19"/>
        <v>0</v>
      </c>
      <c r="R184" s="30">
        <f t="shared" si="20"/>
        <v>0</v>
      </c>
      <c r="S184" s="30">
        <f t="shared" si="21"/>
        <v>0</v>
      </c>
      <c r="T184" s="30">
        <f t="shared" si="22"/>
        <v>0</v>
      </c>
      <c r="U184" s="29">
        <f t="shared" si="23"/>
        <v>0</v>
      </c>
    </row>
    <row r="185" spans="1:21" hidden="1" x14ac:dyDescent="0.3">
      <c r="A185" s="42"/>
      <c r="B185" s="44" t="s">
        <v>101</v>
      </c>
      <c r="C185" s="45"/>
      <c r="D185" s="46" t="s">
        <v>159</v>
      </c>
      <c r="E185" s="47">
        <v>657212</v>
      </c>
      <c r="F185" s="48" t="s">
        <v>4</v>
      </c>
      <c r="G185" s="49"/>
      <c r="H185" s="50" t="str">
        <f t="shared" si="17"/>
        <v>SP802 -  Fällungsmittel (polymerfrei), Art.Nr. 657212 - Kanister, 25 l</v>
      </c>
      <c r="I185" s="51" t="s">
        <v>128</v>
      </c>
      <c r="J185" s="52" t="s">
        <v>142</v>
      </c>
      <c r="K185" s="52">
        <v>0</v>
      </c>
      <c r="L185" s="29">
        <v>0</v>
      </c>
      <c r="M185" s="29">
        <v>0</v>
      </c>
      <c r="N185" s="12" t="str">
        <f t="shared" si="24"/>
        <v>3264</v>
      </c>
      <c r="O185" s="34" t="s">
        <v>211</v>
      </c>
      <c r="P185" s="31">
        <f t="shared" si="18"/>
        <v>0</v>
      </c>
      <c r="Q185" s="30">
        <f t="shared" si="19"/>
        <v>0</v>
      </c>
      <c r="R185" s="30">
        <f t="shared" si="20"/>
        <v>0</v>
      </c>
      <c r="S185" s="30">
        <f t="shared" si="21"/>
        <v>0</v>
      </c>
      <c r="T185" s="30">
        <f t="shared" si="22"/>
        <v>0</v>
      </c>
      <c r="U185" s="29">
        <f t="shared" si="23"/>
        <v>0</v>
      </c>
    </row>
    <row r="186" spans="1:21" hidden="1" x14ac:dyDescent="0.3">
      <c r="A186" s="42"/>
      <c r="B186" s="44" t="s">
        <v>168</v>
      </c>
      <c r="C186" s="45"/>
      <c r="D186" s="46" t="s">
        <v>160</v>
      </c>
      <c r="E186" s="47">
        <v>657328</v>
      </c>
      <c r="F186" s="48" t="s">
        <v>206</v>
      </c>
      <c r="G186" s="49"/>
      <c r="H186" s="50" t="str">
        <f t="shared" si="17"/>
        <v>SP803 -  Flockungsmittel, Art.Nr. 657328 - Faß, 200 l</v>
      </c>
      <c r="I186" s="51" t="s">
        <v>214</v>
      </c>
      <c r="J186" s="52" t="s">
        <v>142</v>
      </c>
      <c r="K186" s="52">
        <v>0</v>
      </c>
      <c r="L186" s="29">
        <v>0</v>
      </c>
      <c r="M186" s="29">
        <v>0</v>
      </c>
      <c r="N186" s="12" t="str">
        <f t="shared" si="24"/>
        <v>3264</v>
      </c>
      <c r="O186" s="34" t="s">
        <v>211</v>
      </c>
      <c r="P186" s="31">
        <f t="shared" si="18"/>
        <v>0</v>
      </c>
      <c r="Q186" s="30">
        <f t="shared" si="19"/>
        <v>0</v>
      </c>
      <c r="R186" s="30">
        <f t="shared" si="20"/>
        <v>0</v>
      </c>
      <c r="S186" s="30">
        <f t="shared" si="21"/>
        <v>0</v>
      </c>
      <c r="T186" s="30">
        <f t="shared" si="22"/>
        <v>0</v>
      </c>
      <c r="U186" s="29">
        <f t="shared" si="23"/>
        <v>0</v>
      </c>
    </row>
    <row r="187" spans="1:21" hidden="1" x14ac:dyDescent="0.3">
      <c r="A187" s="42"/>
      <c r="B187" s="44" t="s">
        <v>100</v>
      </c>
      <c r="C187" s="45"/>
      <c r="D187" s="46" t="s">
        <v>160</v>
      </c>
      <c r="E187" s="47">
        <v>657312</v>
      </c>
      <c r="F187" s="48" t="s">
        <v>4</v>
      </c>
      <c r="G187" s="49"/>
      <c r="H187" s="50" t="str">
        <f t="shared" ref="H187:H200" si="25">IF(D187="",CONCATENATE(B187,", Art.Nr. ",E187," - ",F187),CONCATENATE(D187," -  ",B187,", Art.Nr. ",E187," - ",F187))</f>
        <v>SP803 -  Flockungsmittel , Art.Nr. 657312 - Kanister, 25 l</v>
      </c>
      <c r="I187" s="51" t="s">
        <v>128</v>
      </c>
      <c r="J187" s="52" t="s">
        <v>142</v>
      </c>
      <c r="K187" s="52">
        <v>0</v>
      </c>
      <c r="L187" s="29">
        <v>0</v>
      </c>
      <c r="M187" s="29">
        <v>0</v>
      </c>
      <c r="N187" s="12" t="str">
        <f t="shared" si="24"/>
        <v>3264</v>
      </c>
      <c r="O187" s="34" t="s">
        <v>211</v>
      </c>
      <c r="P187" s="31">
        <f t="shared" ref="P187:P203" si="26">IF(ISERROR(VLOOKUP(H187,$B$19:$J$28,9,0)),0,VLOOKUP(H187,$B$19:$J$28,9,0))</f>
        <v>0</v>
      </c>
      <c r="Q187" s="30">
        <f t="shared" ref="Q187:Q203" si="27">IF($P187&lt;&gt;0,J187,0)</f>
        <v>0</v>
      </c>
      <c r="R187" s="30">
        <f t="shared" ref="R187:R203" si="28">IF($P187&gt;=1,K187,0)</f>
        <v>0</v>
      </c>
      <c r="S187" s="30">
        <f t="shared" ref="S187:S203" si="29">IF($P187&gt;=1,L187,0)</f>
        <v>0</v>
      </c>
      <c r="T187" s="30">
        <f t="shared" ref="T187:T203" si="30">IF($P187&gt;=1,M187,0)</f>
        <v>0</v>
      </c>
      <c r="U187" s="29">
        <f t="shared" ref="U187:U203" si="31">IF($P187&gt;=1,O187,0)</f>
        <v>0</v>
      </c>
    </row>
    <row r="188" spans="1:21" hidden="1" x14ac:dyDescent="0.3">
      <c r="A188" s="42"/>
      <c r="B188" s="44" t="s">
        <v>90</v>
      </c>
      <c r="C188" s="45"/>
      <c r="D188" s="46" t="s">
        <v>91</v>
      </c>
      <c r="E188" s="47">
        <v>654312</v>
      </c>
      <c r="F188" s="48" t="s">
        <v>4</v>
      </c>
      <c r="G188" s="49"/>
      <c r="H188" s="50" t="str">
        <f t="shared" si="25"/>
        <v>SP900 -  Reinigungspolitur Spezial, Art.Nr. 654312 - Kanister, 25 l</v>
      </c>
      <c r="I188" s="51" t="s">
        <v>112</v>
      </c>
      <c r="J188" s="52" t="s">
        <v>142</v>
      </c>
      <c r="K188" s="52" t="s">
        <v>209</v>
      </c>
      <c r="L188" s="29" t="s">
        <v>209</v>
      </c>
      <c r="M188" s="29" t="s">
        <v>209</v>
      </c>
      <c r="N188" s="12" t="str">
        <f t="shared" si="24"/>
        <v>./.</v>
      </c>
      <c r="O188" s="34" t="s">
        <v>210</v>
      </c>
      <c r="P188" s="31">
        <f t="shared" si="26"/>
        <v>0</v>
      </c>
      <c r="Q188" s="30">
        <f t="shared" si="27"/>
        <v>0</v>
      </c>
      <c r="R188" s="30">
        <f t="shared" si="28"/>
        <v>0</v>
      </c>
      <c r="S188" s="30">
        <f t="shared" si="29"/>
        <v>0</v>
      </c>
      <c r="T188" s="30">
        <f t="shared" si="30"/>
        <v>0</v>
      </c>
      <c r="U188" s="29">
        <f t="shared" si="31"/>
        <v>0</v>
      </c>
    </row>
    <row r="189" spans="1:21" hidden="1" x14ac:dyDescent="0.3">
      <c r="A189" s="42"/>
      <c r="B189" s="44" t="s">
        <v>96</v>
      </c>
      <c r="C189" s="45"/>
      <c r="D189" s="46" t="s">
        <v>155</v>
      </c>
      <c r="E189" s="47">
        <v>659408</v>
      </c>
      <c r="F189" s="48" t="s">
        <v>87</v>
      </c>
      <c r="G189" s="49"/>
      <c r="H189" s="50" t="str">
        <f t="shared" si="25"/>
        <v>SP901 -  Duftstoff Naranja, Art.Nr. 659408 - Kanister, 5 l</v>
      </c>
      <c r="I189" s="51" t="s">
        <v>127</v>
      </c>
      <c r="J189" s="52" t="s">
        <v>141</v>
      </c>
      <c r="K189" s="52" t="s">
        <v>209</v>
      </c>
      <c r="L189" s="29" t="s">
        <v>209</v>
      </c>
      <c r="M189" s="29" t="s">
        <v>209</v>
      </c>
      <c r="N189" s="12" t="str">
        <f t="shared" si="24"/>
        <v>1170</v>
      </c>
      <c r="O189" s="34" t="s">
        <v>213</v>
      </c>
      <c r="P189" s="31">
        <f t="shared" si="26"/>
        <v>0</v>
      </c>
      <c r="Q189" s="30">
        <f t="shared" si="27"/>
        <v>0</v>
      </c>
      <c r="R189" s="30">
        <f t="shared" si="28"/>
        <v>0</v>
      </c>
      <c r="S189" s="30">
        <f t="shared" si="29"/>
        <v>0</v>
      </c>
      <c r="T189" s="30">
        <f t="shared" si="30"/>
        <v>0</v>
      </c>
      <c r="U189" s="29">
        <f t="shared" si="31"/>
        <v>0</v>
      </c>
    </row>
    <row r="190" spans="1:21" hidden="1" x14ac:dyDescent="0.3">
      <c r="A190" s="42"/>
      <c r="B190" s="44" t="s">
        <v>97</v>
      </c>
      <c r="C190" s="45"/>
      <c r="D190" s="46" t="s">
        <v>157</v>
      </c>
      <c r="E190" s="47">
        <v>659708</v>
      </c>
      <c r="F190" s="48" t="s">
        <v>87</v>
      </c>
      <c r="G190" s="49"/>
      <c r="H190" s="50" t="str">
        <f t="shared" si="25"/>
        <v>SP902 -  Duftstoff Zitrone, Art.Nr. 659708 - Kanister, 5 l</v>
      </c>
      <c r="I190" s="51" t="s">
        <v>127</v>
      </c>
      <c r="J190" s="52" t="s">
        <v>141</v>
      </c>
      <c r="K190" s="52" t="s">
        <v>209</v>
      </c>
      <c r="L190" s="29" t="s">
        <v>209</v>
      </c>
      <c r="M190" s="29" t="s">
        <v>209</v>
      </c>
      <c r="N190" s="12" t="str">
        <f t="shared" si="24"/>
        <v>1170</v>
      </c>
      <c r="O190" s="34" t="s">
        <v>213</v>
      </c>
      <c r="P190" s="31">
        <f t="shared" si="26"/>
        <v>0</v>
      </c>
      <c r="Q190" s="30">
        <f t="shared" si="27"/>
        <v>0</v>
      </c>
      <c r="R190" s="30">
        <f t="shared" si="28"/>
        <v>0</v>
      </c>
      <c r="S190" s="30">
        <f t="shared" si="29"/>
        <v>0</v>
      </c>
      <c r="T190" s="30">
        <f t="shared" si="30"/>
        <v>0</v>
      </c>
      <c r="U190" s="29">
        <f t="shared" si="31"/>
        <v>0</v>
      </c>
    </row>
    <row r="191" spans="1:21" hidden="1" x14ac:dyDescent="0.3">
      <c r="A191" s="42"/>
      <c r="B191" s="44" t="s">
        <v>205</v>
      </c>
      <c r="C191" s="45"/>
      <c r="D191" s="46"/>
      <c r="E191" s="47">
        <v>900210</v>
      </c>
      <c r="F191" s="48" t="s">
        <v>93</v>
      </c>
      <c r="G191" s="49"/>
      <c r="H191" s="50" t="str">
        <f t="shared" si="25"/>
        <v>AdBlue, Art.Nr. 900210 - Kanister, 10 l</v>
      </c>
      <c r="I191" s="51" t="s">
        <v>112</v>
      </c>
      <c r="J191" s="52" t="e">
        <v>#N/A</v>
      </c>
      <c r="K191" s="52" t="s">
        <v>209</v>
      </c>
      <c r="L191" s="29" t="s">
        <v>209</v>
      </c>
      <c r="M191" s="29" t="s">
        <v>209</v>
      </c>
      <c r="N191" s="12" t="str">
        <f t="shared" si="24"/>
        <v>./.</v>
      </c>
      <c r="O191" s="34" t="s">
        <v>210</v>
      </c>
      <c r="P191" s="31">
        <f t="shared" si="26"/>
        <v>0</v>
      </c>
      <c r="Q191" s="30">
        <f t="shared" si="27"/>
        <v>0</v>
      </c>
      <c r="R191" s="30">
        <f t="shared" si="28"/>
        <v>0</v>
      </c>
      <c r="S191" s="30">
        <f t="shared" si="29"/>
        <v>0</v>
      </c>
      <c r="T191" s="30">
        <f t="shared" si="30"/>
        <v>0</v>
      </c>
      <c r="U191" s="29">
        <f t="shared" si="31"/>
        <v>0</v>
      </c>
    </row>
    <row r="192" spans="1:21" hidden="1" x14ac:dyDescent="0.3">
      <c r="A192" s="42"/>
      <c r="B192" s="44" t="s">
        <v>194</v>
      </c>
      <c r="C192" s="45"/>
      <c r="D192" s="46"/>
      <c r="E192" s="47">
        <v>526212</v>
      </c>
      <c r="F192" s="48" t="s">
        <v>4</v>
      </c>
      <c r="G192" s="49"/>
      <c r="H192" s="50" t="str">
        <f t="shared" si="25"/>
        <v>Aktiv Vorreiniger Forte - N, Art.Nr. 526212 - Kanister, 25 l</v>
      </c>
      <c r="I192" s="51" t="s">
        <v>110</v>
      </c>
      <c r="J192" s="52" t="s">
        <v>142</v>
      </c>
      <c r="K192" s="52" t="s">
        <v>209</v>
      </c>
      <c r="L192" s="29" t="s">
        <v>209</v>
      </c>
      <c r="M192" s="29" t="s">
        <v>209</v>
      </c>
      <c r="N192" s="12" t="str">
        <f t="shared" si="24"/>
        <v>1824</v>
      </c>
      <c r="O192" s="34" t="s">
        <v>211</v>
      </c>
      <c r="P192" s="31">
        <f t="shared" si="26"/>
        <v>0</v>
      </c>
      <c r="Q192" s="30">
        <f t="shared" si="27"/>
        <v>0</v>
      </c>
      <c r="R192" s="30">
        <f t="shared" si="28"/>
        <v>0</v>
      </c>
      <c r="S192" s="30">
        <f t="shared" si="29"/>
        <v>0</v>
      </c>
      <c r="T192" s="30">
        <f t="shared" si="30"/>
        <v>0</v>
      </c>
      <c r="U192" s="29">
        <f t="shared" si="31"/>
        <v>0</v>
      </c>
    </row>
    <row r="193" spans="1:21" hidden="1" x14ac:dyDescent="0.3">
      <c r="A193" s="42"/>
      <c r="B193" s="44" t="s">
        <v>188</v>
      </c>
      <c r="C193" s="45"/>
      <c r="D193" s="46"/>
      <c r="E193" s="47">
        <v>520912</v>
      </c>
      <c r="F193" s="48" t="s">
        <v>4</v>
      </c>
      <c r="G193" s="49"/>
      <c r="H193" s="50" t="str">
        <f t="shared" si="25"/>
        <v>Aktiv Vorreiniger NF 5209, Art.Nr. 520912 - Kanister, 25 l</v>
      </c>
      <c r="I193" s="51" t="s">
        <v>122</v>
      </c>
      <c r="J193" s="52" t="s">
        <v>142</v>
      </c>
      <c r="K193" s="52" t="s">
        <v>209</v>
      </c>
      <c r="L193" s="29" t="s">
        <v>209</v>
      </c>
      <c r="M193" s="29" t="s">
        <v>209</v>
      </c>
      <c r="N193" s="12" t="str">
        <f t="shared" si="24"/>
        <v>1719</v>
      </c>
      <c r="O193" s="34" t="s">
        <v>211</v>
      </c>
      <c r="P193" s="31">
        <f t="shared" si="26"/>
        <v>0</v>
      </c>
      <c r="Q193" s="30">
        <f t="shared" si="27"/>
        <v>0</v>
      </c>
      <c r="R193" s="30">
        <f t="shared" si="28"/>
        <v>0</v>
      </c>
      <c r="S193" s="30">
        <f t="shared" si="29"/>
        <v>0</v>
      </c>
      <c r="T193" s="30">
        <f t="shared" si="30"/>
        <v>0</v>
      </c>
      <c r="U193" s="29">
        <f t="shared" si="31"/>
        <v>0</v>
      </c>
    </row>
    <row r="194" spans="1:21" hidden="1" x14ac:dyDescent="0.3">
      <c r="A194" s="42"/>
      <c r="B194" s="44" t="s">
        <v>188</v>
      </c>
      <c r="C194" s="45"/>
      <c r="D194" s="46"/>
      <c r="E194" s="47">
        <v>520928</v>
      </c>
      <c r="F194" s="48" t="s">
        <v>206</v>
      </c>
      <c r="G194" s="49"/>
      <c r="H194" s="50" t="str">
        <f t="shared" si="25"/>
        <v>Aktiv Vorreiniger NF 5209, Art.Nr. 520928 - Faß, 200 l</v>
      </c>
      <c r="I194" s="51" t="s">
        <v>122</v>
      </c>
      <c r="J194" s="52" t="s">
        <v>142</v>
      </c>
      <c r="K194" s="52" t="s">
        <v>209</v>
      </c>
      <c r="L194" s="29" t="s">
        <v>209</v>
      </c>
      <c r="M194" s="29" t="s">
        <v>209</v>
      </c>
      <c r="N194" s="12" t="str">
        <f t="shared" ref="N194:N203" si="32">IF(I194="kein Gefahrgut","./.",LEFT(I194,4))</f>
        <v>1719</v>
      </c>
      <c r="O194" s="34" t="s">
        <v>211</v>
      </c>
      <c r="P194" s="31">
        <f t="shared" si="26"/>
        <v>0</v>
      </c>
      <c r="Q194" s="30">
        <f t="shared" si="27"/>
        <v>0</v>
      </c>
      <c r="R194" s="30">
        <f t="shared" si="28"/>
        <v>0</v>
      </c>
      <c r="S194" s="30">
        <f t="shared" si="29"/>
        <v>0</v>
      </c>
      <c r="T194" s="30">
        <f t="shared" si="30"/>
        <v>0</v>
      </c>
      <c r="U194" s="29">
        <f t="shared" si="31"/>
        <v>0</v>
      </c>
    </row>
    <row r="195" spans="1:21" hidden="1" x14ac:dyDescent="0.3">
      <c r="A195" s="42"/>
      <c r="B195" s="44" t="s">
        <v>182</v>
      </c>
      <c r="C195" s="45"/>
      <c r="D195" s="46"/>
      <c r="E195" s="47">
        <v>650212</v>
      </c>
      <c r="F195" s="48" t="s">
        <v>4</v>
      </c>
      <c r="G195" s="49"/>
      <c r="H195" s="50" t="str">
        <f t="shared" si="25"/>
        <v>Duftschaum PP Winterduft, Art.Nr. 650212 - Kanister, 25 l</v>
      </c>
      <c r="I195" s="51" t="s">
        <v>112</v>
      </c>
      <c r="J195" s="52" t="e">
        <v>#N/A</v>
      </c>
      <c r="K195" s="52" t="s">
        <v>209</v>
      </c>
      <c r="L195" s="29" t="s">
        <v>209</v>
      </c>
      <c r="M195" s="29" t="s">
        <v>209</v>
      </c>
      <c r="N195" s="12" t="str">
        <f t="shared" si="32"/>
        <v>./.</v>
      </c>
      <c r="O195" s="34" t="s">
        <v>210</v>
      </c>
      <c r="P195" s="31">
        <f t="shared" si="26"/>
        <v>0</v>
      </c>
      <c r="Q195" s="30">
        <f t="shared" si="27"/>
        <v>0</v>
      </c>
      <c r="R195" s="30">
        <f t="shared" si="28"/>
        <v>0</v>
      </c>
      <c r="S195" s="30">
        <f t="shared" si="29"/>
        <v>0</v>
      </c>
      <c r="T195" s="30">
        <f t="shared" si="30"/>
        <v>0</v>
      </c>
      <c r="U195" s="29">
        <f t="shared" si="31"/>
        <v>0</v>
      </c>
    </row>
    <row r="196" spans="1:21" hidden="1" x14ac:dyDescent="0.3">
      <c r="A196" s="42"/>
      <c r="B196" s="44" t="s">
        <v>102</v>
      </c>
      <c r="C196" s="45"/>
      <c r="D196" s="46"/>
      <c r="E196" s="47">
        <v>657712</v>
      </c>
      <c r="F196" s="48" t="s">
        <v>4</v>
      </c>
      <c r="G196" s="49"/>
      <c r="H196" s="50" t="str">
        <f t="shared" si="25"/>
        <v>Hydrodor BioAktiv, Art.Nr. 657712 - Kanister, 25 l</v>
      </c>
      <c r="I196" s="51" t="s">
        <v>112</v>
      </c>
      <c r="J196" s="52" t="e">
        <v>#N/A</v>
      </c>
      <c r="K196" s="52" t="s">
        <v>209</v>
      </c>
      <c r="L196" s="29" t="s">
        <v>209</v>
      </c>
      <c r="M196" s="29" t="s">
        <v>209</v>
      </c>
      <c r="N196" s="12" t="str">
        <f t="shared" si="32"/>
        <v>./.</v>
      </c>
      <c r="O196" s="34" t="s">
        <v>210</v>
      </c>
      <c r="P196" s="31">
        <f t="shared" si="26"/>
        <v>0</v>
      </c>
      <c r="Q196" s="30">
        <f t="shared" si="27"/>
        <v>0</v>
      </c>
      <c r="R196" s="30">
        <f t="shared" si="28"/>
        <v>0</v>
      </c>
      <c r="S196" s="30">
        <f t="shared" si="29"/>
        <v>0</v>
      </c>
      <c r="T196" s="30">
        <f t="shared" si="30"/>
        <v>0</v>
      </c>
      <c r="U196" s="29">
        <f t="shared" si="31"/>
        <v>0</v>
      </c>
    </row>
    <row r="197" spans="1:21" hidden="1" x14ac:dyDescent="0.3">
      <c r="A197" s="42"/>
      <c r="B197" s="44" t="s">
        <v>195</v>
      </c>
      <c r="C197" s="45"/>
      <c r="D197" s="46"/>
      <c r="E197" s="47">
        <v>682212</v>
      </c>
      <c r="F197" s="48" t="s">
        <v>4</v>
      </c>
      <c r="G197" s="49"/>
      <c r="H197" s="50" t="str">
        <f t="shared" si="25"/>
        <v>Scheibenklar Winter -60°C, Art.Nr. 682212 - Kanister, 25 l</v>
      </c>
      <c r="I197" s="51" t="s">
        <v>220</v>
      </c>
      <c r="J197" s="52" t="s">
        <v>141</v>
      </c>
      <c r="K197" s="52" t="s">
        <v>209</v>
      </c>
      <c r="L197" s="29" t="s">
        <v>209</v>
      </c>
      <c r="M197" s="29" t="s">
        <v>209</v>
      </c>
      <c r="N197" s="12" t="str">
        <f t="shared" si="32"/>
        <v>1170</v>
      </c>
      <c r="O197" s="34" t="s">
        <v>213</v>
      </c>
      <c r="P197" s="31">
        <f t="shared" si="26"/>
        <v>0</v>
      </c>
      <c r="Q197" s="30">
        <f t="shared" si="27"/>
        <v>0</v>
      </c>
      <c r="R197" s="30">
        <f t="shared" si="28"/>
        <v>0</v>
      </c>
      <c r="S197" s="30">
        <f t="shared" si="29"/>
        <v>0</v>
      </c>
      <c r="T197" s="30">
        <f t="shared" si="30"/>
        <v>0</v>
      </c>
      <c r="U197" s="29">
        <f t="shared" si="31"/>
        <v>0</v>
      </c>
    </row>
    <row r="198" spans="1:21" hidden="1" x14ac:dyDescent="0.3">
      <c r="A198" s="42"/>
      <c r="B198" s="44" t="s">
        <v>195</v>
      </c>
      <c r="C198" s="45"/>
      <c r="D198" s="46"/>
      <c r="E198" s="47">
        <v>682228</v>
      </c>
      <c r="F198" s="48" t="s">
        <v>206</v>
      </c>
      <c r="G198" s="49"/>
      <c r="H198" s="50" t="str">
        <f t="shared" si="25"/>
        <v>Scheibenklar Winter -60°C, Art.Nr. 682228 - Faß, 200 l</v>
      </c>
      <c r="I198" s="51" t="s">
        <v>220</v>
      </c>
      <c r="J198" s="52" t="s">
        <v>141</v>
      </c>
      <c r="K198" s="52" t="s">
        <v>209</v>
      </c>
      <c r="L198" s="29" t="s">
        <v>209</v>
      </c>
      <c r="M198" s="29" t="s">
        <v>209</v>
      </c>
      <c r="N198" s="12" t="str">
        <f t="shared" si="32"/>
        <v>1170</v>
      </c>
      <c r="O198" s="34">
        <v>3</v>
      </c>
      <c r="P198" s="31">
        <f t="shared" si="26"/>
        <v>0</v>
      </c>
      <c r="Q198" s="30">
        <f t="shared" si="27"/>
        <v>0</v>
      </c>
      <c r="R198" s="30">
        <f t="shared" si="28"/>
        <v>0</v>
      </c>
      <c r="S198" s="30">
        <f t="shared" si="29"/>
        <v>0</v>
      </c>
      <c r="T198" s="30">
        <f t="shared" si="30"/>
        <v>0</v>
      </c>
      <c r="U198" s="29">
        <f t="shared" si="31"/>
        <v>0</v>
      </c>
    </row>
    <row r="199" spans="1:21" hidden="1" x14ac:dyDescent="0.3">
      <c r="A199" s="42"/>
      <c r="B199" s="44" t="s">
        <v>196</v>
      </c>
      <c r="C199" s="45"/>
      <c r="D199" s="46"/>
      <c r="E199" s="47">
        <v>666312</v>
      </c>
      <c r="F199" s="48" t="s">
        <v>4</v>
      </c>
      <c r="G199" s="49"/>
      <c r="H199" s="50" t="str">
        <f t="shared" si="25"/>
        <v>Vorreiniger PreClean, Art.Nr. 666312 - Kanister, 25 l</v>
      </c>
      <c r="I199" s="51" t="s">
        <v>113</v>
      </c>
      <c r="J199" s="52" t="s">
        <v>142</v>
      </c>
      <c r="K199" s="52" t="s">
        <v>209</v>
      </c>
      <c r="L199" s="29" t="s">
        <v>209</v>
      </c>
      <c r="M199" s="29" t="s">
        <v>209</v>
      </c>
      <c r="N199" s="12" t="str">
        <f t="shared" si="32"/>
        <v>1814</v>
      </c>
      <c r="O199" s="34" t="s">
        <v>211</v>
      </c>
      <c r="P199" s="31">
        <f t="shared" si="26"/>
        <v>0</v>
      </c>
      <c r="Q199" s="30">
        <f t="shared" si="27"/>
        <v>0</v>
      </c>
      <c r="R199" s="30">
        <f t="shared" si="28"/>
        <v>0</v>
      </c>
      <c r="S199" s="30">
        <f t="shared" si="29"/>
        <v>0</v>
      </c>
      <c r="T199" s="30">
        <f t="shared" si="30"/>
        <v>0</v>
      </c>
      <c r="U199" s="29">
        <f t="shared" si="31"/>
        <v>0</v>
      </c>
    </row>
    <row r="200" spans="1:21" hidden="1" x14ac:dyDescent="0.3">
      <c r="A200" s="42"/>
      <c r="B200" s="44" t="s">
        <v>191</v>
      </c>
      <c r="C200" s="45"/>
      <c r="D200" s="46"/>
      <c r="E200" s="47">
        <v>520312</v>
      </c>
      <c r="F200" s="48" t="s">
        <v>4</v>
      </c>
      <c r="G200" s="49"/>
      <c r="H200" s="50" t="str">
        <f t="shared" si="25"/>
        <v>Zement- und Kalkentferner NF, Art.Nr. 520312 - Kanister, 25 l</v>
      </c>
      <c r="I200" s="51" t="s">
        <v>222</v>
      </c>
      <c r="J200" s="52" t="s">
        <v>142</v>
      </c>
      <c r="K200" s="52" t="s">
        <v>209</v>
      </c>
      <c r="L200" s="29" t="s">
        <v>209</v>
      </c>
      <c r="M200" s="29" t="s">
        <v>209</v>
      </c>
      <c r="N200" s="12" t="str">
        <f t="shared" si="32"/>
        <v>3264</v>
      </c>
      <c r="O200" s="34" t="s">
        <v>211</v>
      </c>
      <c r="P200" s="31">
        <f t="shared" si="26"/>
        <v>0</v>
      </c>
      <c r="Q200" s="30">
        <f t="shared" si="27"/>
        <v>0</v>
      </c>
      <c r="R200" s="30">
        <f t="shared" si="28"/>
        <v>0</v>
      </c>
      <c r="S200" s="30">
        <f t="shared" si="29"/>
        <v>0</v>
      </c>
      <c r="T200" s="30">
        <f t="shared" si="30"/>
        <v>0</v>
      </c>
      <c r="U200" s="29">
        <f t="shared" si="31"/>
        <v>0</v>
      </c>
    </row>
    <row r="201" spans="1:21" hidden="1" x14ac:dyDescent="0.3">
      <c r="A201" s="42"/>
      <c r="B201" s="44"/>
      <c r="C201" s="45"/>
      <c r="D201" s="46"/>
      <c r="E201" s="47"/>
      <c r="F201" s="48"/>
      <c r="G201" s="49"/>
      <c r="H201" s="50" t="s">
        <v>250</v>
      </c>
      <c r="I201" s="51" t="s">
        <v>112</v>
      </c>
      <c r="J201" s="52" t="s">
        <v>142</v>
      </c>
      <c r="K201" s="52"/>
      <c r="L201" s="29" t="s">
        <v>209</v>
      </c>
      <c r="M201" s="29" t="s">
        <v>209</v>
      </c>
      <c r="N201" s="12" t="str">
        <f t="shared" si="32"/>
        <v>./.</v>
      </c>
      <c r="O201" s="34" t="s">
        <v>210</v>
      </c>
      <c r="P201" s="31">
        <f t="shared" si="26"/>
        <v>0</v>
      </c>
      <c r="Q201" s="30">
        <f t="shared" si="27"/>
        <v>0</v>
      </c>
      <c r="R201" s="30">
        <f t="shared" si="28"/>
        <v>0</v>
      </c>
      <c r="S201" s="30">
        <f t="shared" si="29"/>
        <v>0</v>
      </c>
      <c r="T201" s="30">
        <f t="shared" si="30"/>
        <v>0</v>
      </c>
      <c r="U201" s="29">
        <f t="shared" si="31"/>
        <v>0</v>
      </c>
    </row>
    <row r="202" spans="1:21" hidden="1" x14ac:dyDescent="0.3">
      <c r="A202" s="42"/>
      <c r="B202" s="44"/>
      <c r="C202" s="45"/>
      <c r="D202" s="46"/>
      <c r="E202" s="47"/>
      <c r="F202" s="48"/>
      <c r="G202" s="49"/>
      <c r="H202" s="50" t="s">
        <v>252</v>
      </c>
      <c r="I202" s="51" t="s">
        <v>112</v>
      </c>
      <c r="J202" s="52" t="s">
        <v>145</v>
      </c>
      <c r="K202" s="52"/>
      <c r="L202" s="29"/>
      <c r="M202" s="29"/>
      <c r="N202" s="12" t="str">
        <f t="shared" si="32"/>
        <v>./.</v>
      </c>
      <c r="O202" s="34" t="s">
        <v>210</v>
      </c>
      <c r="P202" s="31">
        <f t="shared" si="26"/>
        <v>0</v>
      </c>
      <c r="Q202" s="30">
        <f t="shared" si="27"/>
        <v>0</v>
      </c>
      <c r="R202" s="30">
        <f t="shared" si="28"/>
        <v>0</v>
      </c>
      <c r="S202" s="30">
        <f t="shared" si="29"/>
        <v>0</v>
      </c>
      <c r="T202" s="30">
        <f t="shared" si="30"/>
        <v>0</v>
      </c>
      <c r="U202" s="29">
        <f t="shared" si="31"/>
        <v>0</v>
      </c>
    </row>
    <row r="203" spans="1:21" hidden="1" x14ac:dyDescent="0.3">
      <c r="A203" s="42"/>
      <c r="B203" s="44"/>
      <c r="C203" s="45"/>
      <c r="D203" s="46"/>
      <c r="E203" s="47"/>
      <c r="F203" s="48"/>
      <c r="G203" s="49"/>
      <c r="H203" s="50" t="s">
        <v>253</v>
      </c>
      <c r="I203" s="51"/>
      <c r="J203" s="52" t="s">
        <v>142</v>
      </c>
      <c r="K203" s="52"/>
      <c r="L203" s="29"/>
      <c r="M203" s="29"/>
      <c r="N203" s="12" t="str">
        <f t="shared" si="32"/>
        <v/>
      </c>
      <c r="O203" s="34">
        <v>8</v>
      </c>
      <c r="P203" s="31">
        <f t="shared" si="26"/>
        <v>0</v>
      </c>
      <c r="Q203" s="30">
        <f t="shared" si="27"/>
        <v>0</v>
      </c>
      <c r="R203" s="30">
        <f t="shared" si="28"/>
        <v>0</v>
      </c>
      <c r="S203" s="30">
        <f t="shared" si="29"/>
        <v>0</v>
      </c>
      <c r="T203" s="30">
        <f t="shared" si="30"/>
        <v>0</v>
      </c>
      <c r="U203" s="29">
        <f t="shared" si="31"/>
        <v>0</v>
      </c>
    </row>
    <row r="204" spans="1:21" hidden="1" x14ac:dyDescent="0.3">
      <c r="A204" s="42"/>
      <c r="B204" s="42"/>
      <c r="C204" s="42"/>
      <c r="D204" s="42"/>
      <c r="E204" s="42"/>
      <c r="F204" s="42"/>
      <c r="G204" s="42"/>
      <c r="H204" s="42"/>
      <c r="I204" s="42"/>
      <c r="J204" s="42"/>
      <c r="K204" s="42"/>
      <c r="L204" s="42"/>
    </row>
    <row r="205" spans="1:21" x14ac:dyDescent="0.3">
      <c r="A205" s="42"/>
      <c r="B205" s="42"/>
      <c r="C205" s="42"/>
      <c r="D205" s="42"/>
      <c r="E205" s="42"/>
      <c r="F205" s="42"/>
      <c r="G205" s="42"/>
      <c r="H205" s="42"/>
      <c r="I205" s="42"/>
      <c r="J205" s="42"/>
      <c r="K205" s="42"/>
      <c r="L205" s="42"/>
    </row>
    <row r="206" spans="1:21" x14ac:dyDescent="0.3">
      <c r="A206" s="42"/>
      <c r="B206" s="42"/>
      <c r="C206" s="42"/>
      <c r="D206" s="42"/>
      <c r="E206" s="42"/>
      <c r="F206" s="42"/>
      <c r="G206" s="42"/>
      <c r="H206" s="42"/>
      <c r="I206" s="42"/>
      <c r="J206" s="42"/>
      <c r="K206" s="42"/>
      <c r="L206" s="42"/>
    </row>
    <row r="207" spans="1:21" x14ac:dyDescent="0.3">
      <c r="A207" s="42"/>
      <c r="B207" s="42"/>
      <c r="C207" s="42"/>
      <c r="D207" s="42"/>
      <c r="E207" s="42"/>
      <c r="F207" s="42"/>
      <c r="G207" s="42"/>
      <c r="H207" s="42"/>
      <c r="I207" s="42"/>
      <c r="J207" s="42"/>
      <c r="K207" s="42"/>
      <c r="L207" s="42"/>
    </row>
    <row r="208" spans="1:21" x14ac:dyDescent="0.3">
      <c r="A208" s="42"/>
      <c r="B208" s="42"/>
      <c r="C208" s="42"/>
      <c r="D208" s="42"/>
      <c r="E208" s="42"/>
      <c r="F208" s="42"/>
      <c r="G208" s="42"/>
      <c r="H208" s="42"/>
      <c r="I208" s="42"/>
      <c r="J208" s="42"/>
      <c r="K208" s="42"/>
      <c r="L208" s="42"/>
    </row>
    <row r="209" spans="1:12" x14ac:dyDescent="0.3">
      <c r="A209" s="42"/>
      <c r="B209" s="42"/>
      <c r="C209" s="42"/>
      <c r="D209" s="42"/>
      <c r="E209" s="42"/>
      <c r="F209" s="42"/>
      <c r="G209" s="42"/>
      <c r="H209" s="42"/>
      <c r="I209" s="42"/>
      <c r="J209" s="42"/>
      <c r="K209" s="42"/>
      <c r="L209" s="42"/>
    </row>
    <row r="210" spans="1:12" x14ac:dyDescent="0.3">
      <c r="A210" s="42"/>
      <c r="B210" s="42"/>
      <c r="C210" s="42"/>
      <c r="D210" s="42"/>
      <c r="E210" s="42"/>
      <c r="F210" s="42"/>
      <c r="G210" s="42"/>
      <c r="H210" s="42"/>
      <c r="I210" s="42"/>
      <c r="J210" s="42"/>
      <c r="K210" s="42"/>
      <c r="L210" s="42"/>
    </row>
    <row r="211" spans="1:12" x14ac:dyDescent="0.3">
      <c r="A211" s="42"/>
      <c r="B211" s="42"/>
      <c r="C211" s="42"/>
      <c r="D211" s="42" t="s">
        <v>277</v>
      </c>
      <c r="E211" s="42"/>
      <c r="F211" s="42"/>
      <c r="G211" s="42"/>
      <c r="H211" s="42"/>
      <c r="I211" s="42"/>
      <c r="J211" s="42"/>
      <c r="K211" s="42"/>
      <c r="L211" s="42"/>
    </row>
    <row r="212" spans="1:12" x14ac:dyDescent="0.3">
      <c r="A212" s="42"/>
      <c r="B212" s="42"/>
      <c r="C212" s="42"/>
      <c r="D212" s="42" t="s">
        <v>277</v>
      </c>
      <c r="E212" s="42"/>
      <c r="F212" s="42"/>
      <c r="G212" s="42"/>
      <c r="H212" s="42"/>
      <c r="I212" s="42"/>
      <c r="J212" s="42"/>
      <c r="K212" s="42"/>
      <c r="L212" s="42"/>
    </row>
    <row r="213" spans="1:12" x14ac:dyDescent="0.3">
      <c r="A213" s="42"/>
      <c r="B213" s="42"/>
      <c r="C213" s="42"/>
      <c r="D213" s="42" t="s">
        <v>278</v>
      </c>
      <c r="E213" s="42"/>
      <c r="F213" s="42"/>
      <c r="G213" s="42"/>
      <c r="H213" s="42"/>
      <c r="I213" s="42"/>
      <c r="J213" s="42"/>
      <c r="K213" s="42"/>
      <c r="L213" s="42"/>
    </row>
    <row r="214" spans="1:12" x14ac:dyDescent="0.3">
      <c r="A214" s="42"/>
      <c r="B214" s="42"/>
      <c r="C214" s="42"/>
      <c r="D214" s="42" t="s">
        <v>278</v>
      </c>
      <c r="E214" s="42"/>
      <c r="F214" s="42"/>
      <c r="G214" s="42"/>
      <c r="H214" s="42"/>
      <c r="I214" s="42"/>
      <c r="J214" s="42"/>
      <c r="K214" s="42"/>
      <c r="L214" s="42"/>
    </row>
    <row r="215" spans="1:12" x14ac:dyDescent="0.3">
      <c r="A215" s="42"/>
      <c r="B215" s="42"/>
      <c r="C215" s="42"/>
      <c r="D215" s="42" t="s">
        <v>278</v>
      </c>
      <c r="E215" s="42"/>
      <c r="F215" s="42"/>
      <c r="G215" s="42"/>
      <c r="H215" s="42"/>
      <c r="I215" s="42"/>
      <c r="J215" s="42"/>
      <c r="K215" s="42"/>
      <c r="L215" s="42"/>
    </row>
    <row r="216" spans="1:12" x14ac:dyDescent="0.3">
      <c r="A216" s="42"/>
      <c r="B216" s="42"/>
      <c r="C216" s="42"/>
      <c r="D216" s="42" t="s">
        <v>278</v>
      </c>
      <c r="E216" s="42"/>
      <c r="F216" s="42"/>
      <c r="G216" s="42"/>
      <c r="H216" s="42"/>
      <c r="I216" s="42"/>
      <c r="J216" s="42"/>
      <c r="K216" s="42"/>
      <c r="L216" s="42"/>
    </row>
    <row r="217" spans="1:12" x14ac:dyDescent="0.3">
      <c r="A217" s="42"/>
      <c r="B217" s="42"/>
      <c r="C217" s="42"/>
      <c r="D217" s="42" t="s">
        <v>278</v>
      </c>
      <c r="E217" s="42"/>
      <c r="F217" s="42"/>
      <c r="G217" s="42"/>
      <c r="H217" s="42"/>
      <c r="I217" s="42"/>
      <c r="J217" s="42"/>
      <c r="K217" s="42"/>
      <c r="L217" s="42"/>
    </row>
    <row r="218" spans="1:12" x14ac:dyDescent="0.3">
      <c r="A218" s="42"/>
      <c r="B218" s="42"/>
      <c r="C218" s="42"/>
      <c r="D218" s="42"/>
      <c r="E218" s="42"/>
      <c r="F218" s="42"/>
      <c r="G218" s="42"/>
      <c r="H218" s="42"/>
      <c r="I218" s="42"/>
      <c r="J218" s="42"/>
      <c r="K218" s="42"/>
      <c r="L218" s="42"/>
    </row>
    <row r="219" spans="1:12" x14ac:dyDescent="0.3">
      <c r="A219" s="42"/>
      <c r="B219" s="42"/>
      <c r="C219" s="42"/>
      <c r="D219" s="42"/>
      <c r="E219" s="42"/>
      <c r="F219" s="42"/>
      <c r="G219" s="42"/>
      <c r="H219" s="42"/>
      <c r="I219" s="42"/>
      <c r="J219" s="42"/>
      <c r="K219" s="42"/>
      <c r="L219" s="42"/>
    </row>
    <row r="220" spans="1:12" x14ac:dyDescent="0.3">
      <c r="A220" s="42"/>
      <c r="B220" s="42"/>
      <c r="C220" s="42"/>
      <c r="D220" s="42"/>
      <c r="E220" s="42"/>
      <c r="F220" s="42"/>
      <c r="G220" s="42"/>
      <c r="H220" s="42"/>
      <c r="I220" s="42"/>
      <c r="J220" s="42"/>
      <c r="K220" s="42"/>
      <c r="L220" s="42"/>
    </row>
    <row r="221" spans="1:12" x14ac:dyDescent="0.3">
      <c r="A221" s="42"/>
      <c r="B221" s="42"/>
      <c r="C221" s="42"/>
      <c r="D221" s="42"/>
      <c r="E221" s="42"/>
      <c r="F221" s="42"/>
      <c r="G221" s="42"/>
      <c r="H221" s="42"/>
      <c r="I221" s="42"/>
      <c r="J221" s="42"/>
      <c r="K221" s="42"/>
      <c r="L221" s="42"/>
    </row>
    <row r="222" spans="1:12" x14ac:dyDescent="0.3">
      <c r="A222" s="42"/>
      <c r="B222" s="42"/>
      <c r="C222" s="42"/>
      <c r="D222" s="42"/>
      <c r="E222" s="42"/>
      <c r="F222" s="42"/>
      <c r="G222" s="42"/>
      <c r="H222" s="42"/>
      <c r="I222" s="42"/>
      <c r="J222" s="42"/>
      <c r="K222" s="42"/>
      <c r="L222" s="42"/>
    </row>
    <row r="223" spans="1:12" x14ac:dyDescent="0.3">
      <c r="A223" s="42"/>
      <c r="B223" s="42"/>
      <c r="C223" s="42"/>
      <c r="D223" s="42"/>
      <c r="E223" s="42"/>
      <c r="F223" s="42"/>
      <c r="G223" s="42"/>
      <c r="H223" s="42"/>
      <c r="I223" s="42"/>
      <c r="J223" s="42"/>
      <c r="K223" s="42"/>
      <c r="L223" s="42"/>
    </row>
    <row r="224" spans="1:12" x14ac:dyDescent="0.3">
      <c r="A224" s="42"/>
      <c r="B224" s="42"/>
      <c r="C224" s="42"/>
      <c r="D224" s="42"/>
      <c r="E224" s="42"/>
      <c r="F224" s="42"/>
      <c r="G224" s="42"/>
      <c r="H224" s="42"/>
      <c r="I224" s="42"/>
      <c r="J224" s="42"/>
      <c r="K224" s="42"/>
      <c r="L224" s="42"/>
    </row>
    <row r="225" spans="1:12" x14ac:dyDescent="0.3">
      <c r="A225" s="42"/>
      <c r="B225" s="42"/>
      <c r="C225" s="42"/>
      <c r="D225" s="42"/>
      <c r="E225" s="42"/>
      <c r="F225" s="42"/>
      <c r="G225" s="42"/>
      <c r="H225" s="42"/>
      <c r="I225" s="42"/>
      <c r="J225" s="42"/>
      <c r="K225" s="42"/>
      <c r="L225" s="42"/>
    </row>
    <row r="226" spans="1:12" x14ac:dyDescent="0.3">
      <c r="A226" s="42"/>
      <c r="B226" s="42"/>
      <c r="C226" s="42"/>
      <c r="D226" s="42"/>
      <c r="E226" s="42"/>
      <c r="F226" s="42"/>
      <c r="G226" s="42"/>
      <c r="H226" s="42"/>
      <c r="I226" s="42"/>
      <c r="J226" s="42"/>
      <c r="K226" s="42"/>
      <c r="L226" s="42"/>
    </row>
    <row r="227" spans="1:12" x14ac:dyDescent="0.3">
      <c r="A227" s="42"/>
      <c r="B227" s="42"/>
      <c r="C227" s="42"/>
      <c r="D227" s="42"/>
      <c r="E227" s="42"/>
      <c r="F227" s="42"/>
      <c r="G227" s="42"/>
      <c r="H227" s="42"/>
      <c r="I227" s="42"/>
      <c r="J227" s="42"/>
      <c r="K227" s="42"/>
      <c r="L227" s="42"/>
    </row>
    <row r="228" spans="1:12" x14ac:dyDescent="0.3">
      <c r="A228" s="42"/>
      <c r="B228" s="42"/>
      <c r="C228" s="42"/>
      <c r="D228" s="42"/>
      <c r="E228" s="42"/>
      <c r="F228" s="42"/>
      <c r="G228" s="42"/>
      <c r="H228" s="42"/>
      <c r="I228" s="42"/>
      <c r="J228" s="42"/>
      <c r="K228" s="42"/>
      <c r="L228" s="42"/>
    </row>
    <row r="229" spans="1:12" x14ac:dyDescent="0.3">
      <c r="A229" s="42"/>
      <c r="B229" s="42"/>
      <c r="C229" s="42"/>
      <c r="D229" s="42"/>
      <c r="E229" s="42"/>
      <c r="F229" s="42"/>
      <c r="G229" s="42"/>
      <c r="H229" s="42"/>
      <c r="I229" s="42"/>
      <c r="J229" s="42"/>
      <c r="K229" s="42"/>
      <c r="L229" s="42"/>
    </row>
    <row r="230" spans="1:12" x14ac:dyDescent="0.3">
      <c r="A230" s="42"/>
      <c r="B230" s="42"/>
      <c r="C230" s="42"/>
      <c r="D230" s="42"/>
      <c r="E230" s="42"/>
      <c r="F230" s="42"/>
      <c r="G230" s="42"/>
      <c r="H230" s="42"/>
      <c r="I230" s="42"/>
      <c r="J230" s="42"/>
      <c r="K230" s="42"/>
      <c r="L230" s="42"/>
    </row>
    <row r="231" spans="1:12" x14ac:dyDescent="0.3">
      <c r="A231" s="42"/>
      <c r="B231" s="42"/>
      <c r="C231" s="42"/>
      <c r="D231" s="42"/>
      <c r="E231" s="42"/>
      <c r="F231" s="42"/>
      <c r="G231" s="42"/>
      <c r="H231" s="42"/>
      <c r="I231" s="42"/>
      <c r="J231" s="42"/>
      <c r="K231" s="42"/>
      <c r="L231" s="42"/>
    </row>
    <row r="232" spans="1:12" x14ac:dyDescent="0.3">
      <c r="A232" s="42"/>
      <c r="B232" s="42"/>
      <c r="C232" s="42"/>
      <c r="D232" s="42"/>
      <c r="E232" s="42"/>
      <c r="F232" s="42"/>
      <c r="G232" s="42"/>
      <c r="H232" s="42"/>
      <c r="I232" s="42"/>
      <c r="J232" s="42"/>
      <c r="K232" s="42"/>
      <c r="L232" s="42"/>
    </row>
    <row r="233" spans="1:12" x14ac:dyDescent="0.3">
      <c r="A233" s="42"/>
      <c r="B233" s="42"/>
      <c r="C233" s="42"/>
      <c r="D233" s="42"/>
      <c r="E233" s="42"/>
      <c r="F233" s="42"/>
      <c r="G233" s="42"/>
      <c r="H233" s="42"/>
      <c r="I233" s="42"/>
      <c r="J233" s="42"/>
      <c r="K233" s="42"/>
      <c r="L233" s="42"/>
    </row>
    <row r="234" spans="1:12" x14ac:dyDescent="0.3">
      <c r="A234" s="42"/>
      <c r="B234" s="42"/>
      <c r="C234" s="42"/>
      <c r="D234" s="42"/>
      <c r="E234" s="42"/>
      <c r="F234" s="42"/>
      <c r="G234" s="42"/>
      <c r="H234" s="42"/>
      <c r="I234" s="42"/>
      <c r="J234" s="42"/>
      <c r="K234" s="42"/>
      <c r="L234" s="42"/>
    </row>
    <row r="235" spans="1:12" x14ac:dyDescent="0.3">
      <c r="A235" s="42"/>
      <c r="B235" s="42"/>
      <c r="C235" s="42"/>
      <c r="D235" s="42"/>
      <c r="E235" s="42"/>
      <c r="F235" s="42"/>
      <c r="G235" s="42"/>
      <c r="H235" s="42"/>
      <c r="I235" s="42"/>
      <c r="J235" s="42"/>
      <c r="K235" s="42"/>
      <c r="L235" s="42"/>
    </row>
    <row r="236" spans="1:12" x14ac:dyDescent="0.3">
      <c r="A236" s="42"/>
      <c r="B236" s="42"/>
      <c r="C236" s="42"/>
      <c r="D236" s="42"/>
      <c r="E236" s="42"/>
      <c r="F236" s="42"/>
      <c r="G236" s="42"/>
      <c r="H236" s="42"/>
      <c r="I236" s="42"/>
      <c r="J236" s="42"/>
      <c r="K236" s="42"/>
      <c r="L236" s="42"/>
    </row>
    <row r="237" spans="1:12" x14ac:dyDescent="0.3">
      <c r="A237" s="42"/>
      <c r="B237" s="42"/>
      <c r="C237" s="42"/>
      <c r="D237" s="42"/>
      <c r="E237" s="42"/>
      <c r="F237" s="42"/>
      <c r="G237" s="42"/>
      <c r="H237" s="42"/>
      <c r="I237" s="42"/>
      <c r="J237" s="42"/>
      <c r="K237" s="42"/>
      <c r="L237" s="42"/>
    </row>
    <row r="238" spans="1:12" x14ac:dyDescent="0.3">
      <c r="A238" s="42"/>
      <c r="B238" s="42"/>
      <c r="C238" s="42"/>
      <c r="D238" s="42"/>
      <c r="E238" s="42"/>
      <c r="F238" s="42"/>
      <c r="G238" s="42"/>
      <c r="H238" s="42"/>
      <c r="I238" s="42"/>
      <c r="J238" s="42"/>
      <c r="K238" s="42"/>
      <c r="L238" s="42"/>
    </row>
    <row r="239" spans="1:12" x14ac:dyDescent="0.3">
      <c r="A239" s="42"/>
      <c r="B239" s="42"/>
      <c r="C239" s="42"/>
      <c r="D239" s="42"/>
      <c r="E239" s="42"/>
      <c r="F239" s="42"/>
      <c r="G239" s="42"/>
      <c r="H239" s="42"/>
      <c r="I239" s="42"/>
      <c r="J239" s="42"/>
      <c r="K239" s="42"/>
      <c r="L239" s="42"/>
    </row>
    <row r="240" spans="1:12" x14ac:dyDescent="0.3">
      <c r="A240" s="42"/>
      <c r="B240" s="42"/>
      <c r="C240" s="42"/>
      <c r="D240" s="42"/>
      <c r="E240" s="42"/>
      <c r="F240" s="42"/>
      <c r="G240" s="42"/>
      <c r="H240" s="42"/>
      <c r="I240" s="42"/>
      <c r="J240" s="42"/>
      <c r="K240" s="42"/>
      <c r="L240" s="42"/>
    </row>
    <row r="241" spans="1:12" x14ac:dyDescent="0.3">
      <c r="A241" s="42"/>
      <c r="B241" s="42"/>
      <c r="C241" s="42"/>
      <c r="D241" s="42"/>
      <c r="E241" s="42"/>
      <c r="F241" s="42"/>
      <c r="G241" s="42"/>
      <c r="H241" s="42"/>
      <c r="I241" s="42"/>
      <c r="J241" s="42"/>
      <c r="K241" s="42"/>
      <c r="L241" s="42"/>
    </row>
    <row r="242" spans="1:12" x14ac:dyDescent="0.3">
      <c r="A242" s="42"/>
      <c r="B242" s="42"/>
      <c r="C242" s="42"/>
      <c r="D242" s="42"/>
      <c r="E242" s="42"/>
      <c r="F242" s="42"/>
      <c r="G242" s="42"/>
      <c r="H242" s="42"/>
      <c r="I242" s="42"/>
      <c r="J242" s="42"/>
      <c r="K242" s="42"/>
      <c r="L242" s="42"/>
    </row>
    <row r="243" spans="1:12" x14ac:dyDescent="0.3">
      <c r="A243" s="42"/>
      <c r="B243" s="42"/>
      <c r="C243" s="42"/>
      <c r="D243" s="42"/>
      <c r="E243" s="42"/>
      <c r="F243" s="42"/>
      <c r="G243" s="42"/>
      <c r="H243" s="42"/>
      <c r="I243" s="42"/>
      <c r="J243" s="42"/>
      <c r="K243" s="42"/>
      <c r="L243" s="42"/>
    </row>
    <row r="244" spans="1:12" x14ac:dyDescent="0.3">
      <c r="A244" s="42"/>
      <c r="B244" s="42"/>
      <c r="C244" s="42"/>
      <c r="D244" s="42"/>
      <c r="E244" s="42"/>
      <c r="F244" s="42"/>
      <c r="G244" s="42"/>
      <c r="H244" s="42"/>
      <c r="I244" s="42"/>
      <c r="J244" s="42"/>
      <c r="K244" s="42"/>
      <c r="L244" s="42"/>
    </row>
    <row r="245" spans="1:12" x14ac:dyDescent="0.3">
      <c r="A245" s="42"/>
      <c r="B245" s="42"/>
      <c r="C245" s="42"/>
      <c r="D245" s="42"/>
      <c r="E245" s="42"/>
      <c r="F245" s="42"/>
      <c r="G245" s="42"/>
      <c r="H245" s="42"/>
      <c r="I245" s="42"/>
      <c r="J245" s="42"/>
      <c r="K245" s="42"/>
      <c r="L245" s="42"/>
    </row>
    <row r="246" spans="1:12" x14ac:dyDescent="0.3">
      <c r="A246" s="42"/>
      <c r="B246" s="42"/>
      <c r="C246" s="42"/>
      <c r="D246" s="42"/>
      <c r="E246" s="42"/>
      <c r="F246" s="42"/>
      <c r="G246" s="42"/>
      <c r="H246" s="42"/>
      <c r="I246" s="42"/>
      <c r="J246" s="42"/>
      <c r="K246" s="42"/>
      <c r="L246" s="42"/>
    </row>
    <row r="247" spans="1:12" x14ac:dyDescent="0.3">
      <c r="A247" s="42"/>
      <c r="B247" s="42"/>
      <c r="C247" s="42"/>
      <c r="D247" s="42"/>
      <c r="E247" s="42"/>
      <c r="F247" s="42"/>
      <c r="G247" s="42"/>
      <c r="H247" s="42"/>
      <c r="I247" s="42"/>
      <c r="J247" s="42"/>
      <c r="K247" s="42"/>
      <c r="L247" s="42"/>
    </row>
    <row r="248" spans="1:12" x14ac:dyDescent="0.3">
      <c r="A248" s="42"/>
      <c r="B248" s="42"/>
      <c r="C248" s="42"/>
      <c r="D248" s="42"/>
      <c r="E248" s="42"/>
      <c r="F248" s="42"/>
      <c r="G248" s="42"/>
      <c r="H248" s="42"/>
      <c r="I248" s="42"/>
      <c r="J248" s="42"/>
      <c r="K248" s="42"/>
      <c r="L248" s="42"/>
    </row>
    <row r="249" spans="1:12" x14ac:dyDescent="0.3">
      <c r="A249" s="42"/>
      <c r="B249" s="42"/>
      <c r="C249" s="42"/>
      <c r="D249" s="42"/>
      <c r="E249" s="42"/>
      <c r="F249" s="42"/>
      <c r="G249" s="42"/>
      <c r="H249" s="42"/>
      <c r="I249" s="42"/>
      <c r="J249" s="42"/>
      <c r="K249" s="42"/>
      <c r="L249" s="42"/>
    </row>
    <row r="250" spans="1:12" x14ac:dyDescent="0.3">
      <c r="A250" s="42"/>
      <c r="B250" s="42"/>
      <c r="C250" s="42"/>
      <c r="D250" s="42"/>
      <c r="E250" s="42"/>
      <c r="F250" s="42"/>
      <c r="G250" s="42"/>
      <c r="H250" s="42"/>
      <c r="I250" s="42"/>
      <c r="J250" s="42"/>
      <c r="K250" s="42"/>
      <c r="L250" s="42"/>
    </row>
    <row r="251" spans="1:12" x14ac:dyDescent="0.3">
      <c r="A251" s="42"/>
      <c r="B251" s="42"/>
      <c r="C251" s="42"/>
      <c r="D251" s="42"/>
      <c r="E251" s="42"/>
      <c r="F251" s="42"/>
      <c r="G251" s="42"/>
      <c r="H251" s="42"/>
      <c r="I251" s="42"/>
      <c r="J251" s="42"/>
      <c r="K251" s="42"/>
      <c r="L251" s="42"/>
    </row>
    <row r="252" spans="1:12" x14ac:dyDescent="0.3">
      <c r="A252" s="42"/>
      <c r="B252" s="42"/>
      <c r="C252" s="42"/>
      <c r="D252" s="42"/>
      <c r="E252" s="42"/>
      <c r="F252" s="42"/>
      <c r="G252" s="42"/>
      <c r="H252" s="42"/>
      <c r="I252" s="42"/>
      <c r="J252" s="42"/>
      <c r="K252" s="42"/>
      <c r="L252" s="42"/>
    </row>
    <row r="253" spans="1:12" x14ac:dyDescent="0.3">
      <c r="A253" s="42"/>
      <c r="B253" s="42"/>
      <c r="C253" s="42"/>
      <c r="D253" s="42"/>
      <c r="E253" s="42"/>
      <c r="F253" s="42"/>
      <c r="G253" s="42"/>
      <c r="H253" s="42"/>
      <c r="I253" s="42"/>
      <c r="J253" s="42"/>
      <c r="K253" s="42"/>
      <c r="L253" s="42"/>
    </row>
    <row r="254" spans="1:12" x14ac:dyDescent="0.3">
      <c r="A254" s="42"/>
      <c r="B254" s="42"/>
      <c r="C254" s="42"/>
      <c r="D254" s="42"/>
      <c r="E254" s="42"/>
      <c r="F254" s="42"/>
      <c r="G254" s="42"/>
      <c r="H254" s="42"/>
      <c r="I254" s="42"/>
      <c r="J254" s="42"/>
      <c r="K254" s="42"/>
      <c r="L254" s="42"/>
    </row>
    <row r="255" spans="1:12" x14ac:dyDescent="0.3">
      <c r="A255" s="42"/>
      <c r="B255" s="42"/>
      <c r="C255" s="42"/>
      <c r="D255" s="42"/>
      <c r="E255" s="42"/>
      <c r="F255" s="42"/>
      <c r="G255" s="42"/>
      <c r="H255" s="42"/>
      <c r="I255" s="42"/>
      <c r="J255" s="42"/>
      <c r="K255" s="42"/>
      <c r="L255" s="42"/>
    </row>
    <row r="256" spans="1:12" x14ac:dyDescent="0.3">
      <c r="A256" s="42"/>
      <c r="B256" s="42"/>
      <c r="C256" s="42"/>
      <c r="D256" s="42"/>
      <c r="E256" s="42"/>
      <c r="F256" s="42"/>
      <c r="G256" s="42"/>
      <c r="H256" s="42"/>
      <c r="I256" s="42"/>
      <c r="J256" s="42"/>
      <c r="K256" s="42"/>
      <c r="L256" s="42"/>
    </row>
    <row r="257" spans="1:12" x14ac:dyDescent="0.3">
      <c r="A257" s="42"/>
      <c r="B257" s="42"/>
      <c r="C257" s="42"/>
      <c r="D257" s="42"/>
      <c r="E257" s="42"/>
      <c r="F257" s="42"/>
      <c r="G257" s="42"/>
      <c r="H257" s="42"/>
      <c r="I257" s="42"/>
      <c r="J257" s="42"/>
      <c r="K257" s="42"/>
      <c r="L257" s="42"/>
    </row>
    <row r="258" spans="1:12" x14ac:dyDescent="0.3">
      <c r="A258" s="42"/>
      <c r="B258" s="42"/>
      <c r="C258" s="42"/>
      <c r="D258" s="42"/>
      <c r="E258" s="42"/>
      <c r="F258" s="42"/>
      <c r="G258" s="42"/>
      <c r="H258" s="42"/>
      <c r="I258" s="42"/>
      <c r="J258" s="42"/>
      <c r="K258" s="42"/>
      <c r="L258" s="42"/>
    </row>
    <row r="259" spans="1:12" x14ac:dyDescent="0.3">
      <c r="A259" s="42"/>
      <c r="B259" s="42"/>
      <c r="C259" s="42"/>
      <c r="D259" s="42"/>
      <c r="E259" s="42"/>
      <c r="F259" s="42"/>
      <c r="G259" s="42"/>
      <c r="H259" s="42"/>
      <c r="I259" s="42"/>
      <c r="J259" s="42"/>
      <c r="K259" s="42"/>
      <c r="L259" s="42"/>
    </row>
    <row r="260" spans="1:12" x14ac:dyDescent="0.3">
      <c r="A260" s="42"/>
      <c r="B260" s="42"/>
      <c r="C260" s="42"/>
      <c r="D260" s="42"/>
      <c r="E260" s="42"/>
      <c r="F260" s="42"/>
      <c r="G260" s="42"/>
      <c r="H260" s="42"/>
      <c r="I260" s="42"/>
      <c r="J260" s="42"/>
      <c r="K260" s="42"/>
      <c r="L260" s="42"/>
    </row>
    <row r="261" spans="1:12" x14ac:dyDescent="0.3">
      <c r="A261" s="42"/>
      <c r="B261" s="42"/>
      <c r="C261" s="42"/>
      <c r="D261" s="42"/>
      <c r="E261" s="42"/>
      <c r="F261" s="42"/>
      <c r="G261" s="42"/>
      <c r="H261" s="42"/>
      <c r="I261" s="42"/>
      <c r="J261" s="42"/>
      <c r="K261" s="42"/>
      <c r="L261" s="42"/>
    </row>
    <row r="262" spans="1:12" x14ac:dyDescent="0.3">
      <c r="A262" s="42"/>
      <c r="B262" s="42"/>
      <c r="C262" s="42"/>
      <c r="D262" s="42"/>
      <c r="E262" s="42"/>
      <c r="F262" s="42"/>
      <c r="G262" s="42"/>
      <c r="H262" s="42"/>
      <c r="I262" s="42"/>
      <c r="J262" s="42"/>
      <c r="K262" s="42"/>
      <c r="L262" s="42"/>
    </row>
    <row r="263" spans="1:12" x14ac:dyDescent="0.3">
      <c r="A263" s="42"/>
      <c r="B263" s="42"/>
      <c r="C263" s="42"/>
      <c r="D263" s="42"/>
      <c r="E263" s="42"/>
      <c r="F263" s="42"/>
      <c r="G263" s="42"/>
      <c r="H263" s="42"/>
      <c r="I263" s="42"/>
      <c r="J263" s="42"/>
      <c r="K263" s="42"/>
      <c r="L263" s="42"/>
    </row>
    <row r="264" spans="1:12" x14ac:dyDescent="0.3">
      <c r="A264" s="42"/>
      <c r="B264" s="42"/>
      <c r="C264" s="42"/>
      <c r="D264" s="42"/>
      <c r="E264" s="42"/>
      <c r="F264" s="42"/>
      <c r="G264" s="42"/>
      <c r="H264" s="42"/>
      <c r="I264" s="42"/>
      <c r="J264" s="42"/>
      <c r="K264" s="42"/>
      <c r="L264" s="42"/>
    </row>
    <row r="265" spans="1:12" x14ac:dyDescent="0.3">
      <c r="A265" s="42"/>
      <c r="B265" s="42"/>
      <c r="C265" s="42"/>
      <c r="D265" s="42"/>
      <c r="E265" s="42"/>
      <c r="F265" s="42"/>
      <c r="G265" s="42"/>
      <c r="H265" s="42"/>
      <c r="I265" s="42"/>
      <c r="J265" s="42"/>
      <c r="K265" s="42"/>
      <c r="L265" s="42"/>
    </row>
    <row r="266" spans="1:12" x14ac:dyDescent="0.3">
      <c r="A266" s="42"/>
      <c r="B266" s="42"/>
      <c r="C266" s="42"/>
      <c r="D266" s="42"/>
      <c r="E266" s="42"/>
      <c r="F266" s="42"/>
      <c r="G266" s="42"/>
      <c r="H266" s="42"/>
      <c r="I266" s="42"/>
      <c r="J266" s="42"/>
      <c r="K266" s="42"/>
      <c r="L266" s="42"/>
    </row>
    <row r="267" spans="1:12" x14ac:dyDescent="0.3">
      <c r="A267" s="42"/>
      <c r="B267" s="42"/>
      <c r="C267" s="42"/>
      <c r="D267" s="42"/>
      <c r="E267" s="42"/>
      <c r="F267" s="42"/>
      <c r="G267" s="42"/>
      <c r="H267" s="42"/>
      <c r="I267" s="42"/>
      <c r="J267" s="42"/>
      <c r="K267" s="42"/>
      <c r="L267" s="42"/>
    </row>
    <row r="268" spans="1:12" x14ac:dyDescent="0.3">
      <c r="A268" s="42"/>
      <c r="B268" s="42"/>
      <c r="C268" s="42"/>
      <c r="D268" s="42"/>
      <c r="E268" s="42"/>
      <c r="F268" s="42"/>
      <c r="G268" s="42"/>
      <c r="H268" s="42"/>
      <c r="I268" s="42"/>
      <c r="J268" s="42"/>
      <c r="K268" s="42"/>
      <c r="L268" s="42"/>
    </row>
    <row r="269" spans="1:12" x14ac:dyDescent="0.3">
      <c r="A269" s="42"/>
      <c r="B269" s="42"/>
      <c r="C269" s="42"/>
      <c r="D269" s="42"/>
      <c r="E269" s="42"/>
      <c r="F269" s="42"/>
      <c r="G269" s="42"/>
      <c r="H269" s="42"/>
      <c r="I269" s="42"/>
      <c r="J269" s="42"/>
      <c r="K269" s="42"/>
      <c r="L269" s="42"/>
    </row>
    <row r="270" spans="1:12" x14ac:dyDescent="0.3">
      <c r="A270" s="42"/>
      <c r="B270" s="42"/>
      <c r="C270" s="42"/>
      <c r="D270" s="42"/>
      <c r="E270" s="42"/>
      <c r="F270" s="42"/>
      <c r="G270" s="42"/>
      <c r="H270" s="42"/>
      <c r="I270" s="42"/>
      <c r="J270" s="42"/>
      <c r="K270" s="42"/>
      <c r="L270" s="42"/>
    </row>
    <row r="271" spans="1:12" x14ac:dyDescent="0.3">
      <c r="A271" s="42"/>
      <c r="B271" s="42"/>
      <c r="C271" s="42"/>
      <c r="D271" s="42"/>
      <c r="E271" s="42"/>
      <c r="F271" s="42"/>
      <c r="G271" s="42"/>
      <c r="H271" s="42"/>
      <c r="I271" s="42"/>
      <c r="J271" s="42"/>
      <c r="K271" s="42"/>
      <c r="L271" s="42"/>
    </row>
    <row r="272" spans="1:12" x14ac:dyDescent="0.3">
      <c r="A272" s="42"/>
      <c r="B272" s="42"/>
      <c r="C272" s="42"/>
      <c r="D272" s="42"/>
      <c r="E272" s="42"/>
      <c r="F272" s="42"/>
      <c r="G272" s="42"/>
      <c r="H272" s="42"/>
      <c r="I272" s="42"/>
      <c r="J272" s="42"/>
      <c r="K272" s="42"/>
      <c r="L272" s="42"/>
    </row>
    <row r="273" spans="1:12" x14ac:dyDescent="0.3">
      <c r="A273" s="42"/>
      <c r="B273" s="42"/>
      <c r="C273" s="42"/>
      <c r="D273" s="42"/>
      <c r="E273" s="42"/>
      <c r="F273" s="42"/>
      <c r="G273" s="42"/>
      <c r="H273" s="42"/>
      <c r="I273" s="42"/>
      <c r="J273" s="42"/>
      <c r="K273" s="42"/>
      <c r="L273" s="42"/>
    </row>
    <row r="274" spans="1:12" x14ac:dyDescent="0.3">
      <c r="A274" s="42"/>
      <c r="B274" s="42"/>
      <c r="C274" s="42"/>
      <c r="D274" s="42"/>
      <c r="E274" s="42"/>
      <c r="F274" s="42"/>
      <c r="G274" s="42"/>
      <c r="H274" s="42"/>
      <c r="I274" s="42"/>
      <c r="J274" s="42"/>
      <c r="K274" s="42"/>
      <c r="L274" s="42"/>
    </row>
    <row r="275" spans="1:12" x14ac:dyDescent="0.3">
      <c r="A275" s="42"/>
      <c r="B275" s="42"/>
      <c r="C275" s="42"/>
      <c r="D275" s="42"/>
      <c r="E275" s="42"/>
      <c r="F275" s="42"/>
      <c r="G275" s="42"/>
      <c r="H275" s="42"/>
      <c r="I275" s="42"/>
      <c r="J275" s="42"/>
      <c r="K275" s="42"/>
      <c r="L275" s="42"/>
    </row>
    <row r="276" spans="1:12" x14ac:dyDescent="0.3">
      <c r="A276" s="42"/>
      <c r="B276" s="42"/>
      <c r="C276" s="42"/>
      <c r="D276" s="42"/>
      <c r="E276" s="42"/>
      <c r="F276" s="42"/>
      <c r="G276" s="42"/>
      <c r="H276" s="42"/>
      <c r="I276" s="42"/>
      <c r="J276" s="42"/>
      <c r="K276" s="42"/>
      <c r="L276" s="42"/>
    </row>
    <row r="277" spans="1:12" x14ac:dyDescent="0.3">
      <c r="A277" s="42"/>
      <c r="B277" s="42"/>
      <c r="C277" s="42"/>
      <c r="D277" s="42"/>
      <c r="E277" s="42"/>
      <c r="F277" s="42"/>
      <c r="G277" s="42"/>
      <c r="H277" s="42"/>
      <c r="I277" s="42"/>
      <c r="J277" s="42"/>
      <c r="K277" s="42"/>
      <c r="L277" s="42"/>
    </row>
    <row r="278" spans="1:12" x14ac:dyDescent="0.3">
      <c r="A278" s="42"/>
      <c r="B278" s="42"/>
      <c r="C278" s="42"/>
      <c r="D278" s="42"/>
      <c r="E278" s="42"/>
      <c r="F278" s="42"/>
      <c r="G278" s="42"/>
      <c r="H278" s="42"/>
      <c r="I278" s="42"/>
      <c r="J278" s="42"/>
      <c r="K278" s="42"/>
      <c r="L278" s="42"/>
    </row>
    <row r="279" spans="1:12" x14ac:dyDescent="0.3">
      <c r="A279" s="42"/>
      <c r="B279" s="42"/>
      <c r="C279" s="42"/>
      <c r="D279" s="42"/>
      <c r="E279" s="42"/>
      <c r="F279" s="42"/>
      <c r="G279" s="42"/>
      <c r="H279" s="42"/>
      <c r="I279" s="42"/>
      <c r="J279" s="42"/>
      <c r="K279" s="42"/>
      <c r="L279" s="42"/>
    </row>
    <row r="280" spans="1:12" x14ac:dyDescent="0.3">
      <c r="A280" s="42"/>
      <c r="B280" s="42"/>
      <c r="C280" s="42"/>
      <c r="D280" s="42"/>
      <c r="E280" s="42"/>
      <c r="F280" s="42"/>
      <c r="G280" s="42"/>
      <c r="H280" s="42"/>
      <c r="I280" s="42"/>
      <c r="J280" s="42"/>
      <c r="K280" s="42"/>
      <c r="L280" s="42"/>
    </row>
  </sheetData>
  <sheetProtection algorithmName="SHA-512" hashValue="Ij/yHTyOESsZV1hDmTrtekP3NCQSzwBNQKzs+G2hUvDyKutvzH/c8GsgCjlcZWj3jJaHQ3vttn34emhz08s/Vg==" saltValue="TOiPVOFptB5sJyw/c4rkUQ==" spinCount="100000" sheet="1" objects="1" scenarios="1"/>
  <autoFilter ref="B90:U194" xr:uid="{88CC0D74-4AAD-438C-A5A1-16D7A4B120EA}"/>
  <sortState xmlns:xlrd2="http://schemas.microsoft.com/office/spreadsheetml/2017/richdata2" ref="B91:U203">
    <sortCondition ref="D91:D203"/>
    <sortCondition ref="B91:B203"/>
    <sortCondition ref="E91:E203"/>
  </sortState>
  <mergeCells count="36">
    <mergeCell ref="C85:K85"/>
    <mergeCell ref="B6:E6"/>
    <mergeCell ref="E58:I58"/>
    <mergeCell ref="E61:I61"/>
    <mergeCell ref="B49:D49"/>
    <mergeCell ref="B15:E16"/>
    <mergeCell ref="B43:K43"/>
    <mergeCell ref="G50:L53"/>
    <mergeCell ref="B23:H23"/>
    <mergeCell ref="B24:H24"/>
    <mergeCell ref="B25:H25"/>
    <mergeCell ref="B26:H26"/>
    <mergeCell ref="B27:H27"/>
    <mergeCell ref="B28:H28"/>
    <mergeCell ref="B50:D50"/>
    <mergeCell ref="H54:L54"/>
    <mergeCell ref="D1:J1"/>
    <mergeCell ref="B19:H19"/>
    <mergeCell ref="B20:H20"/>
    <mergeCell ref="B21:H21"/>
    <mergeCell ref="B22:H22"/>
    <mergeCell ref="B5:E5"/>
    <mergeCell ref="B12:E13"/>
    <mergeCell ref="B51:D51"/>
    <mergeCell ref="B48:D48"/>
    <mergeCell ref="G48:L49"/>
    <mergeCell ref="I6:K6"/>
    <mergeCell ref="B41:L41"/>
    <mergeCell ref="B46:L46"/>
    <mergeCell ref="H9:K10"/>
    <mergeCell ref="H12:K13"/>
    <mergeCell ref="H15:K16"/>
    <mergeCell ref="B44:L44"/>
    <mergeCell ref="B45:L45"/>
    <mergeCell ref="B9:E9"/>
    <mergeCell ref="B10:E10"/>
  </mergeCells>
  <phoneticPr fontId="3" type="noConversion"/>
  <dataValidations count="1">
    <dataValidation type="list" allowBlank="1" showInputMessage="1" showErrorMessage="1" sqref="B19:H28" xr:uid="{890470D0-D36C-4D29-A49A-8704722B7D24}">
      <formula1>$H$91:$H$203</formula1>
    </dataValidation>
  </dataValidations>
  <hyperlinks>
    <hyperlink ref="I6" r:id="rId1" xr:uid="{D94C2939-DEEF-4121-9F64-634EE39E8600}"/>
    <hyperlink ref="I6:K6" r:id="rId2" display="dr.stoecker@interzero.de" xr:uid="{801750BE-A126-42D8-B8EF-4350E95C1A7E}"/>
  </hyperlinks>
  <pageMargins left="0.47244094488188981" right="0.19685039370078741" top="0.31496062992125984" bottom="0.62992125984251968" header="0.23622047244094491" footer="0"/>
  <pageSetup paperSize="9" scale="85" fitToHeight="2" orientation="portrait" horizontalDpi="300" verticalDpi="300" r:id="rId3"/>
  <headerFooter alignWithMargins="0">
    <oddFooter>&amp;L&amp;"TheSansB W6 SemiBold,Standard"&amp;8Dateiname: &amp;F
Formularstand: 25.06.2024
Geändert durch: BG&amp;C&amp;"TheSansB W6 SemiBold,Standard"&amp;8Seite:  &amp;P  von  &amp;N&amp;R&amp;"TheSansB W6 SemiBold,Standard"&amp;8Druckdatum: &amp;D</oddFooter>
  </headerFooter>
  <rowBreaks count="1" manualBreakCount="1">
    <brk id="57" min="1" max="11" man="1"/>
  </rowBreak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F7932-B20D-4D03-8F8D-B799381FA652}">
  <sheetPr codeName="Tabelle1">
    <pageSetUpPr fitToPage="1"/>
  </sheetPr>
  <dimension ref="A1:AI116"/>
  <sheetViews>
    <sheetView showGridLines="0" zoomScaleNormal="100" workbookViewId="0"/>
  </sheetViews>
  <sheetFormatPr baseColWidth="10" defaultColWidth="11.54296875" defaultRowHeight="13" x14ac:dyDescent="0.3"/>
  <cols>
    <col min="1" max="1" width="10.1796875" style="2" customWidth="1"/>
    <col min="2" max="7" width="11.453125" style="2" customWidth="1"/>
    <col min="8" max="8" width="11" style="2" customWidth="1"/>
    <col min="9" max="11" width="10.1796875" style="2" customWidth="1"/>
    <col min="12" max="13" width="10" style="2" bestFit="1" customWidth="1"/>
    <col min="14" max="14" width="14.7265625" style="2" bestFit="1" customWidth="1"/>
    <col min="15" max="15" width="8.7265625" style="2" bestFit="1" customWidth="1"/>
    <col min="16" max="16" width="16" style="6" bestFit="1" customWidth="1"/>
    <col min="17" max="17" width="10.26953125" style="2" bestFit="1" customWidth="1"/>
    <col min="18" max="19" width="10" style="2" bestFit="1" customWidth="1"/>
    <col min="20" max="20" width="10" style="2" customWidth="1"/>
    <col min="21" max="21" width="10" style="2" bestFit="1" customWidth="1"/>
    <col min="22" max="22" width="8.7265625" style="6" bestFit="1" customWidth="1"/>
    <col min="23" max="31" width="8.7265625" style="6" customWidth="1"/>
    <col min="32" max="32" width="11.54296875" style="2"/>
    <col min="33" max="35" width="14.7265625" style="2" customWidth="1"/>
    <col min="36" max="16384" width="11.54296875" style="2"/>
  </cols>
  <sheetData>
    <row r="1" spans="1:29" ht="60.75" customHeight="1" x14ac:dyDescent="0.3">
      <c r="A1" s="42"/>
      <c r="C1" s="3"/>
      <c r="D1" s="102" t="s">
        <v>251</v>
      </c>
      <c r="E1" s="102"/>
      <c r="F1" s="102"/>
      <c r="G1" s="102"/>
      <c r="H1" s="102"/>
      <c r="I1" s="102"/>
      <c r="J1" s="102"/>
      <c r="K1" s="5"/>
      <c r="M1" s="42"/>
      <c r="N1" s="42"/>
      <c r="O1" s="42"/>
      <c r="P1" s="74"/>
      <c r="Q1" s="42"/>
      <c r="R1" s="42"/>
      <c r="S1" s="42"/>
      <c r="T1" s="42"/>
      <c r="U1" s="42"/>
      <c r="V1" s="74"/>
      <c r="W1" s="74"/>
      <c r="X1" s="74"/>
      <c r="Y1" s="74"/>
      <c r="Z1" s="74"/>
      <c r="AA1" s="74"/>
      <c r="AB1" s="74"/>
      <c r="AC1" s="74"/>
    </row>
    <row r="2" spans="1:29" ht="14.25" customHeight="1" x14ac:dyDescent="0.3">
      <c r="A2" s="42"/>
      <c r="H2" s="4"/>
      <c r="I2" s="4"/>
      <c r="J2" s="4"/>
      <c r="K2" s="5"/>
      <c r="L2" s="7"/>
      <c r="M2" s="75"/>
      <c r="N2" s="42"/>
      <c r="O2" s="42"/>
      <c r="P2" s="74"/>
      <c r="Q2" s="42"/>
      <c r="R2" s="42"/>
      <c r="S2" s="42"/>
      <c r="T2" s="42"/>
      <c r="U2" s="42"/>
      <c r="V2" s="74"/>
      <c r="W2" s="74"/>
      <c r="X2" s="74"/>
      <c r="Y2" s="74"/>
      <c r="Z2" s="74"/>
      <c r="AA2" s="74"/>
      <c r="AB2" s="74"/>
      <c r="AC2" s="74"/>
    </row>
    <row r="3" spans="1:29" ht="3.75" customHeight="1" x14ac:dyDescent="0.3">
      <c r="A3" s="42"/>
      <c r="B3" s="8"/>
      <c r="C3" s="9"/>
      <c r="D3" s="10"/>
      <c r="E3" s="8"/>
      <c r="F3" s="8"/>
      <c r="G3" s="8"/>
      <c r="H3" s="8"/>
      <c r="I3" s="8"/>
      <c r="J3" s="8"/>
      <c r="K3" s="8"/>
      <c r="L3" s="8"/>
      <c r="M3" s="42"/>
      <c r="N3" s="42"/>
      <c r="O3" s="42"/>
      <c r="P3" s="74"/>
      <c r="Q3" s="42"/>
      <c r="R3" s="42"/>
      <c r="S3" s="42"/>
      <c r="T3" s="42"/>
      <c r="U3" s="42"/>
      <c r="V3" s="74"/>
      <c r="W3" s="74"/>
      <c r="X3" s="74"/>
      <c r="Y3" s="74"/>
      <c r="Z3" s="74"/>
      <c r="AA3" s="74"/>
      <c r="AB3" s="74"/>
      <c r="AC3" s="74"/>
    </row>
    <row r="4" spans="1:29" ht="7.5" customHeight="1" x14ac:dyDescent="0.3">
      <c r="A4" s="42"/>
      <c r="M4" s="42"/>
      <c r="N4" s="42"/>
      <c r="O4" s="42"/>
      <c r="P4" s="74"/>
      <c r="Q4" s="42"/>
      <c r="R4" s="42"/>
      <c r="S4" s="42"/>
      <c r="T4" s="42"/>
      <c r="U4" s="42"/>
      <c r="V4" s="74"/>
      <c r="W4" s="74"/>
      <c r="X4" s="74"/>
      <c r="Y4" s="74"/>
      <c r="Z4" s="74"/>
      <c r="AA4" s="74"/>
      <c r="AB4" s="74"/>
      <c r="AC4" s="74"/>
    </row>
    <row r="5" spans="1:29" ht="25.5" customHeight="1" x14ac:dyDescent="0.3">
      <c r="A5" s="42"/>
      <c r="B5" s="68" t="s">
        <v>246</v>
      </c>
      <c r="C5" s="68"/>
      <c r="D5" s="68"/>
      <c r="E5" s="68"/>
      <c r="F5" s="68"/>
      <c r="G5" s="68"/>
      <c r="H5" s="68"/>
      <c r="I5" s="69" t="s">
        <v>38</v>
      </c>
      <c r="J5" s="113" t="s">
        <v>244</v>
      </c>
      <c r="K5" s="113"/>
      <c r="M5" s="42"/>
      <c r="N5" s="42"/>
      <c r="O5" s="42"/>
      <c r="P5" s="74"/>
      <c r="Q5" s="42"/>
      <c r="R5" s="42"/>
      <c r="S5" s="42"/>
      <c r="T5" s="42"/>
      <c r="U5" s="42"/>
      <c r="V5" s="74"/>
      <c r="W5" s="74"/>
      <c r="X5" s="74"/>
      <c r="Y5" s="74"/>
      <c r="Z5" s="74"/>
      <c r="AA5" s="74"/>
      <c r="AB5" s="74"/>
      <c r="AC5" s="74"/>
    </row>
    <row r="6" spans="1:29" x14ac:dyDescent="0.3">
      <c r="A6" s="42"/>
      <c r="B6" s="103"/>
      <c r="C6" s="103"/>
      <c r="D6" s="103"/>
      <c r="E6" s="103"/>
      <c r="F6" s="103"/>
      <c r="G6" s="103"/>
      <c r="H6" s="103"/>
      <c r="I6" s="12" t="str">
        <f>IF(ISERROR(VLOOKUP(B6,$H$27:$O$795,7,0)),"",VLOOKUP(B6,$H$27:$O$795,7,0))</f>
        <v/>
      </c>
      <c r="J6" s="93" t="str">
        <f t="shared" ref="J6" si="0">IF(ISERROR(VLOOKUP(B6,$H$27:$P$795,9,0)),"",VLOOKUP(B6,$H$27:$P$795,9,0))</f>
        <v/>
      </c>
      <c r="K6" s="110"/>
      <c r="M6" s="42"/>
      <c r="N6" s="42"/>
      <c r="O6" s="42"/>
      <c r="P6" s="74"/>
      <c r="Q6" s="42"/>
      <c r="R6" s="42"/>
      <c r="S6" s="42"/>
      <c r="T6" s="42"/>
      <c r="U6" s="42"/>
      <c r="V6" s="74"/>
      <c r="W6" s="74"/>
      <c r="X6" s="74"/>
      <c r="Y6" s="74"/>
      <c r="Z6" s="74"/>
      <c r="AA6" s="74"/>
      <c r="AB6" s="74"/>
      <c r="AC6" s="74"/>
    </row>
    <row r="7" spans="1:29" x14ac:dyDescent="0.3">
      <c r="A7" s="42"/>
      <c r="B7" s="103"/>
      <c r="C7" s="103"/>
      <c r="D7" s="103"/>
      <c r="E7" s="103"/>
      <c r="F7" s="103"/>
      <c r="G7" s="103"/>
      <c r="H7" s="103"/>
      <c r="I7" s="12" t="str">
        <f t="shared" ref="I7:I13" si="1">IF(ISERROR(VLOOKUP(B7,$H$27:$O$795,7,0)),"",VLOOKUP(B7,$H$27:$O$795,7,0))</f>
        <v/>
      </c>
      <c r="J7" s="93" t="str">
        <f t="shared" ref="J7" si="2">IF(ISERROR(VLOOKUP(B7,$H$27:$P$795,9,0)),"",VLOOKUP(B7,$H$27:$P$795,9,0))</f>
        <v/>
      </c>
      <c r="K7" s="110"/>
      <c r="M7" s="42"/>
      <c r="N7" s="42"/>
      <c r="O7" s="42"/>
      <c r="P7" s="74"/>
      <c r="Q7" s="42"/>
      <c r="R7" s="42"/>
      <c r="S7" s="42"/>
      <c r="T7" s="42"/>
      <c r="U7" s="42"/>
      <c r="V7" s="74"/>
      <c r="W7" s="74"/>
      <c r="X7" s="74"/>
      <c r="Y7" s="74"/>
      <c r="Z7" s="74"/>
      <c r="AA7" s="74"/>
      <c r="AB7" s="74"/>
      <c r="AC7" s="74"/>
    </row>
    <row r="8" spans="1:29" x14ac:dyDescent="0.3">
      <c r="A8" s="42"/>
      <c r="B8" s="103"/>
      <c r="C8" s="103"/>
      <c r="D8" s="103"/>
      <c r="E8" s="103"/>
      <c r="F8" s="103"/>
      <c r="G8" s="103"/>
      <c r="H8" s="103"/>
      <c r="I8" s="12" t="str">
        <f t="shared" si="1"/>
        <v/>
      </c>
      <c r="J8" s="93" t="str">
        <f t="shared" ref="J8:J15" si="3">IF(ISERROR(VLOOKUP(B8,$H$27:$P$795,9,0)),"",VLOOKUP(B8,$H$27:$P$795,9,0))</f>
        <v/>
      </c>
      <c r="K8" s="110"/>
      <c r="M8" s="42"/>
      <c r="N8" s="42"/>
      <c r="O8" s="42"/>
      <c r="P8" s="74"/>
      <c r="Q8" s="42"/>
      <c r="R8" s="42"/>
      <c r="S8" s="42"/>
      <c r="T8" s="42"/>
      <c r="U8" s="42"/>
      <c r="V8" s="74"/>
      <c r="W8" s="74"/>
      <c r="X8" s="74"/>
      <c r="Y8" s="74"/>
      <c r="Z8" s="74"/>
      <c r="AA8" s="74"/>
      <c r="AB8" s="74"/>
      <c r="AC8" s="74"/>
    </row>
    <row r="9" spans="1:29" x14ac:dyDescent="0.3">
      <c r="A9" s="42"/>
      <c r="B9" s="103"/>
      <c r="C9" s="103"/>
      <c r="D9" s="103"/>
      <c r="E9" s="103"/>
      <c r="F9" s="103"/>
      <c r="G9" s="103"/>
      <c r="H9" s="103"/>
      <c r="I9" s="12" t="str">
        <f t="shared" si="1"/>
        <v/>
      </c>
      <c r="J9" s="93" t="str">
        <f t="shared" si="3"/>
        <v/>
      </c>
      <c r="K9" s="110"/>
      <c r="M9" s="42"/>
      <c r="N9" s="42"/>
      <c r="O9" s="42"/>
      <c r="P9" s="74"/>
      <c r="Q9" s="42"/>
      <c r="R9" s="42"/>
      <c r="S9" s="42"/>
      <c r="T9" s="42"/>
      <c r="U9" s="42"/>
      <c r="V9" s="74"/>
      <c r="W9" s="74"/>
      <c r="X9" s="74"/>
      <c r="Y9" s="74"/>
      <c r="Z9" s="74"/>
      <c r="AA9" s="74"/>
      <c r="AB9" s="74"/>
      <c r="AC9" s="74"/>
    </row>
    <row r="10" spans="1:29" x14ac:dyDescent="0.3">
      <c r="A10" s="42"/>
      <c r="B10" s="103"/>
      <c r="C10" s="103"/>
      <c r="D10" s="103"/>
      <c r="E10" s="103"/>
      <c r="F10" s="103"/>
      <c r="G10" s="103"/>
      <c r="H10" s="103"/>
      <c r="I10" s="12" t="str">
        <f t="shared" si="1"/>
        <v/>
      </c>
      <c r="J10" s="93" t="str">
        <f t="shared" si="3"/>
        <v/>
      </c>
      <c r="K10" s="110"/>
      <c r="M10" s="42"/>
      <c r="N10" s="76"/>
      <c r="O10" s="42"/>
      <c r="P10" s="74"/>
      <c r="Q10" s="42"/>
      <c r="R10" s="42"/>
      <c r="S10" s="42"/>
      <c r="T10" s="42"/>
      <c r="U10" s="42"/>
      <c r="V10" s="74"/>
      <c r="W10" s="74"/>
      <c r="X10" s="74"/>
      <c r="Y10" s="74"/>
      <c r="Z10" s="74"/>
      <c r="AA10" s="74"/>
      <c r="AB10" s="74"/>
      <c r="AC10" s="74"/>
    </row>
    <row r="11" spans="1:29" x14ac:dyDescent="0.3">
      <c r="A11" s="42"/>
      <c r="B11" s="103"/>
      <c r="C11" s="103"/>
      <c r="D11" s="103"/>
      <c r="E11" s="103"/>
      <c r="F11" s="103"/>
      <c r="G11" s="103"/>
      <c r="H11" s="103"/>
      <c r="I11" s="12" t="str">
        <f t="shared" si="1"/>
        <v/>
      </c>
      <c r="J11" s="93" t="str">
        <f t="shared" si="3"/>
        <v/>
      </c>
      <c r="K11" s="110"/>
      <c r="M11" s="42"/>
      <c r="N11" s="42"/>
      <c r="O11" s="42"/>
      <c r="P11" s="74"/>
      <c r="Q11" s="42"/>
      <c r="R11" s="42"/>
      <c r="S11" s="42"/>
      <c r="T11" s="42"/>
      <c r="U11" s="42"/>
      <c r="V11" s="74"/>
      <c r="W11" s="74"/>
      <c r="X11" s="74"/>
      <c r="Y11" s="74"/>
      <c r="Z11" s="74"/>
      <c r="AA11" s="74"/>
      <c r="AB11" s="74"/>
      <c r="AC11" s="74"/>
    </row>
    <row r="12" spans="1:29" x14ac:dyDescent="0.3">
      <c r="A12" s="42"/>
      <c r="B12" s="103"/>
      <c r="C12" s="103"/>
      <c r="D12" s="103"/>
      <c r="E12" s="103"/>
      <c r="F12" s="103"/>
      <c r="G12" s="103"/>
      <c r="H12" s="103"/>
      <c r="I12" s="12" t="str">
        <f t="shared" si="1"/>
        <v/>
      </c>
      <c r="J12" s="93" t="str">
        <f t="shared" si="3"/>
        <v/>
      </c>
      <c r="K12" s="110"/>
      <c r="M12" s="42"/>
      <c r="N12" s="42"/>
      <c r="O12" s="42"/>
      <c r="P12" s="74"/>
      <c r="Q12" s="42"/>
      <c r="R12" s="42"/>
      <c r="S12" s="42"/>
      <c r="T12" s="42"/>
      <c r="U12" s="42"/>
      <c r="V12" s="74"/>
      <c r="W12" s="74"/>
      <c r="X12" s="74"/>
      <c r="Y12" s="74"/>
      <c r="Z12" s="74"/>
      <c r="AA12" s="74"/>
      <c r="AB12" s="74"/>
      <c r="AC12" s="74"/>
    </row>
    <row r="13" spans="1:29" x14ac:dyDescent="0.3">
      <c r="A13" s="42"/>
      <c r="B13" s="103"/>
      <c r="C13" s="103"/>
      <c r="D13" s="103"/>
      <c r="E13" s="103"/>
      <c r="F13" s="103"/>
      <c r="G13" s="103"/>
      <c r="H13" s="103"/>
      <c r="I13" s="12" t="str">
        <f t="shared" si="1"/>
        <v/>
      </c>
      <c r="J13" s="93" t="str">
        <f t="shared" si="3"/>
        <v/>
      </c>
      <c r="K13" s="110"/>
      <c r="M13" s="42"/>
      <c r="N13" s="42"/>
      <c r="O13" s="42"/>
      <c r="P13" s="74"/>
      <c r="Q13" s="42"/>
      <c r="R13" s="42"/>
      <c r="S13" s="42"/>
      <c r="T13" s="42"/>
      <c r="U13" s="42"/>
      <c r="V13" s="74"/>
      <c r="W13" s="74"/>
      <c r="X13" s="74"/>
      <c r="Y13" s="74"/>
      <c r="Z13" s="74"/>
      <c r="AA13" s="74"/>
      <c r="AB13" s="74"/>
      <c r="AC13" s="74"/>
    </row>
    <row r="14" spans="1:29" x14ac:dyDescent="0.3">
      <c r="A14" s="42"/>
      <c r="B14" s="103"/>
      <c r="C14" s="103"/>
      <c r="D14" s="103"/>
      <c r="E14" s="103"/>
      <c r="F14" s="103"/>
      <c r="G14" s="103"/>
      <c r="H14" s="103"/>
      <c r="I14" s="12"/>
      <c r="J14" s="93" t="str">
        <f t="shared" si="3"/>
        <v/>
      </c>
      <c r="K14" s="110"/>
      <c r="M14" s="42"/>
      <c r="N14" s="42"/>
      <c r="O14" s="42"/>
      <c r="P14" s="74"/>
      <c r="Q14" s="42"/>
      <c r="R14" s="42"/>
      <c r="S14" s="42"/>
      <c r="T14" s="42"/>
      <c r="U14" s="42"/>
      <c r="V14" s="74"/>
      <c r="W14" s="74"/>
      <c r="X14" s="74"/>
      <c r="Y14" s="74"/>
      <c r="Z14" s="74"/>
      <c r="AA14" s="74"/>
      <c r="AB14" s="74"/>
      <c r="AC14" s="74"/>
    </row>
    <row r="15" spans="1:29" x14ac:dyDescent="0.3">
      <c r="A15" s="42"/>
      <c r="B15" s="103"/>
      <c r="C15" s="103"/>
      <c r="D15" s="103"/>
      <c r="E15" s="103"/>
      <c r="F15" s="103"/>
      <c r="G15" s="103"/>
      <c r="H15" s="103"/>
      <c r="I15" s="12" t="str">
        <f>IF(ISERROR(VLOOKUP(B15,$H$27:$O$795,7,0)),"",VLOOKUP(B15,$H$27:$O$795,7,0))</f>
        <v/>
      </c>
      <c r="J15" s="93" t="str">
        <f t="shared" si="3"/>
        <v/>
      </c>
      <c r="K15" s="110"/>
      <c r="M15" s="42"/>
      <c r="N15" s="42"/>
      <c r="O15" s="42"/>
      <c r="P15" s="74"/>
      <c r="Q15" s="42"/>
      <c r="R15" s="42"/>
      <c r="S15" s="42"/>
      <c r="T15" s="42"/>
      <c r="U15" s="42"/>
      <c r="V15" s="74"/>
      <c r="W15" s="74"/>
      <c r="X15" s="74"/>
      <c r="Y15" s="74"/>
      <c r="Z15" s="74"/>
      <c r="AA15" s="74"/>
      <c r="AB15" s="74"/>
      <c r="AC15" s="74"/>
    </row>
    <row r="16" spans="1:29" ht="6.75" customHeight="1" x14ac:dyDescent="0.3">
      <c r="A16" s="42"/>
      <c r="M16" s="42"/>
      <c r="N16" s="42"/>
      <c r="O16" s="42"/>
      <c r="P16" s="74"/>
      <c r="Q16" s="42"/>
      <c r="R16" s="42"/>
      <c r="S16" s="42"/>
      <c r="T16" s="42"/>
      <c r="U16" s="42"/>
      <c r="V16" s="74"/>
      <c r="W16" s="74"/>
      <c r="X16" s="74"/>
      <c r="Y16" s="74"/>
      <c r="Z16" s="74"/>
      <c r="AA16" s="74"/>
      <c r="AB16" s="74"/>
      <c r="AC16" s="74"/>
    </row>
    <row r="17" spans="1:31" ht="12.75" customHeight="1" x14ac:dyDescent="0.35">
      <c r="A17" s="42"/>
      <c r="B17" s="73" t="s">
        <v>247</v>
      </c>
      <c r="M17" s="42"/>
      <c r="N17" s="42"/>
      <c r="O17" s="42"/>
      <c r="P17" s="74"/>
      <c r="Q17" s="42"/>
      <c r="R17" s="42"/>
      <c r="S17" s="42"/>
      <c r="T17" s="42"/>
      <c r="U17" s="42"/>
      <c r="V17" s="74"/>
      <c r="W17" s="74"/>
      <c r="X17" s="74"/>
      <c r="Y17" s="74"/>
      <c r="Z17" s="74"/>
      <c r="AA17" s="74"/>
      <c r="AB17" s="74"/>
      <c r="AC17" s="74"/>
    </row>
    <row r="18" spans="1:31" ht="14.5" x14ac:dyDescent="0.35">
      <c r="A18" s="42"/>
      <c r="B18" s="70">
        <f>IF(B20="GHS05 mit ADR 8",1,0)</f>
        <v>0</v>
      </c>
      <c r="C18" s="70">
        <f>IF(B20="GHS05 mit ADR 8", 2,0)</f>
        <v>0</v>
      </c>
      <c r="D18" s="71"/>
      <c r="E18" s="70">
        <f>IF(E20="GHS05",3,0)</f>
        <v>0</v>
      </c>
      <c r="F18" s="70"/>
      <c r="G18" s="70">
        <f>IF(G20="GHS07", 4,0)</f>
        <v>0</v>
      </c>
      <c r="H18" s="71"/>
      <c r="I18" s="63" t="s">
        <v>248</v>
      </c>
      <c r="M18" s="42"/>
      <c r="N18" s="42"/>
      <c r="O18" s="42"/>
      <c r="P18" s="74"/>
      <c r="Q18" s="42"/>
      <c r="R18" s="42"/>
      <c r="S18" s="42"/>
      <c r="T18" s="42"/>
      <c r="U18" s="42"/>
      <c r="V18" s="74"/>
      <c r="W18" s="74"/>
      <c r="X18" s="74"/>
      <c r="Y18" s="74"/>
      <c r="Z18" s="74"/>
      <c r="AA18" s="74"/>
      <c r="AB18" s="74"/>
      <c r="AC18" s="74"/>
    </row>
    <row r="19" spans="1:31" ht="55.5" customHeight="1" x14ac:dyDescent="0.3">
      <c r="A19" s="42"/>
      <c r="B19" s="71"/>
      <c r="C19" s="71"/>
      <c r="D19" s="71"/>
      <c r="E19" s="71"/>
      <c r="F19" s="71"/>
      <c r="G19" s="71"/>
      <c r="H19" s="71"/>
      <c r="I19" s="72" t="str">
        <f>IF(SUM(B18:G18)=0,"",IF(SUM(B18:G18)&lt;=4,1,IF(OR(SUM(B18:G18)=6,SUM(B18:G18)=7),2,IF(SUM(B18:G18)=10,3,""))))</f>
        <v/>
      </c>
      <c r="J19" s="112" t="s">
        <v>249</v>
      </c>
      <c r="K19" s="112"/>
      <c r="L19" s="112"/>
      <c r="M19" s="42"/>
      <c r="N19" s="42"/>
      <c r="O19" s="42"/>
      <c r="P19" s="74"/>
      <c r="Q19" s="42"/>
      <c r="R19" s="42"/>
      <c r="S19" s="42"/>
      <c r="T19" s="42"/>
      <c r="U19" s="42"/>
      <c r="V19" s="74"/>
      <c r="W19" s="74"/>
      <c r="X19" s="74"/>
      <c r="Y19" s="74"/>
      <c r="Z19" s="74"/>
      <c r="AA19" s="74"/>
      <c r="AB19" s="74"/>
      <c r="AC19" s="74"/>
    </row>
    <row r="20" spans="1:31" x14ac:dyDescent="0.3">
      <c r="A20" s="42"/>
      <c r="B20" s="111" t="str">
        <f>IF(COUNTIF(J6:K15,"GHS05 mit ADR 8")&gt;=1,"GHS05 mit ADR 8","")</f>
        <v/>
      </c>
      <c r="C20" s="111"/>
      <c r="E20" s="6" t="str">
        <f>IF(COUNTIF(J6:K15,"GHS05")&gt;=1,"GHS05","")</f>
        <v/>
      </c>
      <c r="G20" s="6" t="str">
        <f>IF(COUNTIF(J6:K15,"GHS07")&gt;=1,"GHS07","")</f>
        <v/>
      </c>
      <c r="H20" s="89"/>
      <c r="J20" s="6"/>
      <c r="K20" s="6"/>
      <c r="L20" s="6"/>
      <c r="M20" s="42"/>
      <c r="N20" s="42"/>
      <c r="O20" s="42"/>
      <c r="P20" s="74"/>
      <c r="Q20" s="42"/>
      <c r="R20" s="42"/>
      <c r="S20" s="42"/>
      <c r="T20" s="42"/>
      <c r="U20" s="42"/>
      <c r="V20" s="74"/>
      <c r="W20" s="74"/>
      <c r="X20" s="74"/>
      <c r="Y20" s="74"/>
      <c r="Z20" s="74"/>
      <c r="AA20" s="74"/>
      <c r="AB20" s="74"/>
      <c r="AC20" s="74"/>
    </row>
    <row r="21" spans="1:31" ht="7.5" customHeight="1" x14ac:dyDescent="0.3">
      <c r="A21" s="42"/>
      <c r="B21" s="71"/>
      <c r="C21" s="71"/>
      <c r="D21" s="71"/>
      <c r="E21" s="70"/>
      <c r="F21" s="70"/>
      <c r="G21" s="70"/>
      <c r="H21" s="70"/>
      <c r="M21" s="42"/>
      <c r="N21" s="42"/>
      <c r="O21" s="42"/>
      <c r="P21" s="74"/>
      <c r="Q21" s="42"/>
      <c r="R21" s="42"/>
      <c r="S21" s="42"/>
      <c r="T21" s="42"/>
      <c r="U21" s="42"/>
      <c r="V21" s="74"/>
      <c r="W21" s="74"/>
      <c r="X21" s="74"/>
      <c r="Y21" s="74"/>
      <c r="Z21" s="74"/>
      <c r="AA21" s="74"/>
      <c r="AB21" s="74"/>
      <c r="AC21" s="74"/>
    </row>
    <row r="22" spans="1:31" hidden="1" x14ac:dyDescent="0.3">
      <c r="A22" s="42"/>
      <c r="B22" s="42"/>
      <c r="C22" s="42"/>
      <c r="D22" s="42"/>
      <c r="E22" s="42"/>
      <c r="F22" s="42"/>
      <c r="G22" s="42"/>
      <c r="H22" s="42"/>
      <c r="I22" s="42"/>
      <c r="J22" s="42"/>
      <c r="K22" s="42"/>
      <c r="L22" s="42"/>
      <c r="M22" s="42"/>
      <c r="N22" s="42"/>
      <c r="O22" s="42"/>
      <c r="P22" s="74"/>
      <c r="Q22" s="42"/>
      <c r="R22" s="42"/>
      <c r="S22" s="42"/>
      <c r="T22" s="42"/>
      <c r="U22" s="42"/>
      <c r="V22" s="74"/>
      <c r="W22" s="74"/>
      <c r="X22" s="74"/>
      <c r="Y22" s="74"/>
      <c r="Z22" s="74"/>
      <c r="AA22" s="74"/>
      <c r="AB22" s="74"/>
      <c r="AC22" s="74"/>
    </row>
    <row r="23" spans="1:31" hidden="1" x14ac:dyDescent="0.3">
      <c r="A23" s="42"/>
      <c r="B23" s="22"/>
      <c r="C23" s="22"/>
      <c r="D23" s="22"/>
      <c r="E23" s="22"/>
      <c r="F23" s="22"/>
      <c r="G23" s="22"/>
      <c r="H23" s="22"/>
      <c r="I23" s="22"/>
      <c r="J23" s="22"/>
      <c r="K23" s="22"/>
      <c r="L23" s="22"/>
      <c r="M23" s="42"/>
      <c r="N23" s="42"/>
      <c r="O23" s="42"/>
      <c r="P23" s="74"/>
      <c r="Q23" s="42"/>
      <c r="R23" s="42"/>
      <c r="S23" s="42"/>
      <c r="T23" s="42"/>
      <c r="U23" s="42"/>
      <c r="V23" s="74"/>
      <c r="W23" s="74"/>
      <c r="X23" s="74"/>
      <c r="Y23" s="74"/>
      <c r="Z23" s="74"/>
      <c r="AA23" s="74"/>
      <c r="AB23" s="74"/>
      <c r="AC23" s="74"/>
    </row>
    <row r="24" spans="1:31" hidden="1" x14ac:dyDescent="0.3">
      <c r="A24" s="42"/>
      <c r="B24" s="22"/>
      <c r="C24" s="22"/>
      <c r="D24" s="22"/>
      <c r="E24" s="22"/>
      <c r="F24" s="22"/>
      <c r="G24" s="22"/>
      <c r="H24" s="22"/>
      <c r="I24" s="22"/>
      <c r="J24" s="22"/>
      <c r="K24" s="22"/>
      <c r="L24" s="22"/>
      <c r="M24" s="42"/>
      <c r="N24" s="42"/>
      <c r="O24" s="42"/>
      <c r="P24" s="74"/>
      <c r="Q24" s="42"/>
      <c r="R24" s="42"/>
      <c r="S24" s="42"/>
      <c r="T24" s="42"/>
      <c r="U24" s="42"/>
      <c r="V24" s="74"/>
      <c r="W24" s="74"/>
      <c r="X24" s="74"/>
      <c r="Y24" s="74"/>
      <c r="Z24" s="74"/>
      <c r="AA24" s="74"/>
      <c r="AB24" s="74"/>
      <c r="AC24" s="74"/>
    </row>
    <row r="25" spans="1:31" hidden="1" x14ac:dyDescent="0.3">
      <c r="A25" s="42"/>
      <c r="B25" s="22"/>
      <c r="C25" s="22"/>
      <c r="D25" s="23"/>
      <c r="E25" s="23"/>
      <c r="F25" s="22"/>
      <c r="G25" s="57"/>
      <c r="H25" s="22"/>
      <c r="I25" s="58" t="s">
        <v>120</v>
      </c>
      <c r="J25" s="22"/>
      <c r="K25" s="22"/>
      <c r="L25" s="22"/>
      <c r="M25" s="42"/>
      <c r="N25" s="42"/>
      <c r="O25" s="42"/>
      <c r="P25" s="74"/>
      <c r="Q25" s="42" t="s">
        <v>132</v>
      </c>
      <c r="R25" s="42"/>
      <c r="S25" s="42"/>
      <c r="T25" s="42"/>
      <c r="U25" s="42"/>
      <c r="V25" s="74"/>
      <c r="W25" s="74"/>
      <c r="X25" s="74"/>
      <c r="Y25" s="74"/>
      <c r="Z25" s="74"/>
      <c r="AA25" s="74"/>
      <c r="AB25" s="74"/>
      <c r="AC25" s="74"/>
    </row>
    <row r="26" spans="1:31" ht="24" hidden="1" x14ac:dyDescent="0.3">
      <c r="A26" s="42"/>
      <c r="B26" s="25" t="s">
        <v>0</v>
      </c>
      <c r="C26" s="25"/>
      <c r="D26" s="25" t="s">
        <v>114</v>
      </c>
      <c r="E26" s="25" t="s">
        <v>1</v>
      </c>
      <c r="F26" s="25" t="s">
        <v>115</v>
      </c>
      <c r="G26" s="25"/>
      <c r="H26" s="24" t="s">
        <v>133</v>
      </c>
      <c r="I26" s="59" t="s">
        <v>130</v>
      </c>
      <c r="J26" s="60" t="s">
        <v>106</v>
      </c>
      <c r="K26" s="60" t="s">
        <v>107</v>
      </c>
      <c r="L26" s="60" t="s">
        <v>108</v>
      </c>
      <c r="M26" s="77" t="s">
        <v>109</v>
      </c>
      <c r="N26" s="77" t="s">
        <v>38</v>
      </c>
      <c r="O26" s="78" t="s">
        <v>37</v>
      </c>
      <c r="P26" s="78" t="s">
        <v>244</v>
      </c>
      <c r="Q26" s="79" t="s">
        <v>36</v>
      </c>
      <c r="R26" s="80" t="s">
        <v>106</v>
      </c>
      <c r="S26" s="79" t="s">
        <v>107</v>
      </c>
      <c r="T26" s="79" t="s">
        <v>108</v>
      </c>
      <c r="U26" s="79" t="s">
        <v>109</v>
      </c>
      <c r="V26" s="79" t="s">
        <v>37</v>
      </c>
      <c r="W26" s="79"/>
      <c r="X26" s="79"/>
      <c r="Y26" s="79"/>
      <c r="Z26" s="79"/>
      <c r="AA26" s="79"/>
      <c r="AB26" s="79"/>
      <c r="AC26" s="79"/>
      <c r="AD26" s="87"/>
      <c r="AE26" s="87"/>
    </row>
    <row r="27" spans="1:31" hidden="1" x14ac:dyDescent="0.3">
      <c r="A27" s="42"/>
      <c r="B27" s="44" t="s">
        <v>286</v>
      </c>
      <c r="C27" s="56"/>
      <c r="D27" s="46" t="s">
        <v>279</v>
      </c>
      <c r="E27" s="47">
        <v>662142</v>
      </c>
      <c r="F27" s="48" t="s">
        <v>237</v>
      </c>
      <c r="G27" s="49"/>
      <c r="H27" s="50" t="str">
        <f t="shared" ref="H27:H49" si="4">IF(D27="",CONCATENATE(B27,", Art.Nr. ",E27," - ",F27),CONCATENATE(D27," -  ",B27,", Art.Nr. ",E27," - ",F27))</f>
        <v>A200 -  Aktiv Vorreiniger ALPHA, Art.Nr. 662142 - Bag-in-Box, 20 l</v>
      </c>
      <c r="I27" s="51" t="s">
        <v>121</v>
      </c>
      <c r="J27" s="52" t="s">
        <v>142</v>
      </c>
      <c r="K27" s="52" t="s">
        <v>145</v>
      </c>
      <c r="L27" s="29"/>
      <c r="M27" s="81"/>
      <c r="N27" s="82" t="str">
        <f t="shared" ref="N27:N49" si="5">IF(I27="kein Gefahrgut","./.",LEFT(I27,4))</f>
        <v>1719</v>
      </c>
      <c r="O27" s="83">
        <v>8</v>
      </c>
      <c r="P27" s="84" t="s">
        <v>245</v>
      </c>
      <c r="Q27" s="85">
        <f>IF(ISERROR(VLOOKUP(H27,$B$6:$J$15,9,0)),0,VLOOKUP(H27,$B$6:$J$15,9,0))</f>
        <v>0</v>
      </c>
      <c r="R27" s="86">
        <f t="shared" ref="R27:R49" si="6">IF($Q27&lt;&gt;0,J27,0)</f>
        <v>0</v>
      </c>
      <c r="S27" s="86">
        <f t="shared" ref="S27:S49" si="7">IF($Q27&gt;=1,K27,0)</f>
        <v>0</v>
      </c>
      <c r="T27" s="86">
        <f t="shared" ref="T27:T49" si="8">IF($Q27&gt;=1,L27,0)</f>
        <v>0</v>
      </c>
      <c r="U27" s="86">
        <f t="shared" ref="U27:U49" si="9">IF($Q27&gt;=1,M27,0)</f>
        <v>0</v>
      </c>
      <c r="V27" s="81">
        <f t="shared" ref="V27:V49" si="10">IF($Q27&gt;=1,O27,0)</f>
        <v>0</v>
      </c>
      <c r="W27" s="88"/>
      <c r="X27" s="88"/>
      <c r="Y27" s="88"/>
      <c r="Z27" s="88"/>
      <c r="AA27" s="88"/>
      <c r="AB27" s="88"/>
      <c r="AC27" s="88"/>
      <c r="AD27" s="36"/>
      <c r="AE27" s="36"/>
    </row>
    <row r="28" spans="1:31" hidden="1" x14ac:dyDescent="0.3">
      <c r="A28" s="42"/>
      <c r="B28" s="44" t="s">
        <v>287</v>
      </c>
      <c r="C28" s="56"/>
      <c r="D28" s="46" t="s">
        <v>280</v>
      </c>
      <c r="E28" s="47">
        <v>663242</v>
      </c>
      <c r="F28" s="48" t="s">
        <v>237</v>
      </c>
      <c r="G28" s="49"/>
      <c r="H28" s="50" t="str">
        <f t="shared" si="4"/>
        <v>A300 -  Duftschaum ALPHA, Art.Nr. 663242 - Bag-in-Box, 20 l</v>
      </c>
      <c r="I28" s="51" t="s">
        <v>112</v>
      </c>
      <c r="J28" s="52" t="s">
        <v>142</v>
      </c>
      <c r="K28" s="52"/>
      <c r="L28" s="29"/>
      <c r="M28" s="81"/>
      <c r="N28" s="82" t="str">
        <f t="shared" si="5"/>
        <v>./.</v>
      </c>
      <c r="O28" s="83" t="s">
        <v>210</v>
      </c>
      <c r="P28" s="84" t="s">
        <v>142</v>
      </c>
      <c r="Q28" s="85">
        <f t="shared" ref="Q28:Q49" si="11">IF(ISERROR(VLOOKUP(H28,$B$6:$J$15,9,0)),0,VLOOKUP(H28,$B$6:$J$15,9,0))</f>
        <v>0</v>
      </c>
      <c r="R28" s="86">
        <f t="shared" si="6"/>
        <v>0</v>
      </c>
      <c r="S28" s="86">
        <f t="shared" si="7"/>
        <v>0</v>
      </c>
      <c r="T28" s="86">
        <f t="shared" si="8"/>
        <v>0</v>
      </c>
      <c r="U28" s="86">
        <f t="shared" si="9"/>
        <v>0</v>
      </c>
      <c r="V28" s="81">
        <f t="shared" si="10"/>
        <v>0</v>
      </c>
      <c r="W28" s="88"/>
      <c r="X28" s="88"/>
      <c r="Y28" s="88"/>
      <c r="Z28" s="88"/>
      <c r="AA28" s="88"/>
      <c r="AB28" s="88"/>
      <c r="AC28" s="88"/>
      <c r="AD28" s="36"/>
      <c r="AE28" s="36"/>
    </row>
    <row r="29" spans="1:31" hidden="1" x14ac:dyDescent="0.3">
      <c r="A29" s="42"/>
      <c r="B29" s="44" t="s">
        <v>288</v>
      </c>
      <c r="C29" s="56"/>
      <c r="D29" s="46" t="s">
        <v>283</v>
      </c>
      <c r="E29" s="47">
        <v>310642</v>
      </c>
      <c r="F29" s="48" t="s">
        <v>237</v>
      </c>
      <c r="G29" s="49"/>
      <c r="H29" s="50" t="str">
        <f t="shared" si="4"/>
        <v>A301 -  SB-Schaum ALPHA, Art.Nr. 310642 - Bag-in-Box, 20 l</v>
      </c>
      <c r="I29" s="51" t="s">
        <v>112</v>
      </c>
      <c r="J29" s="52" t="s">
        <v>142</v>
      </c>
      <c r="K29" s="52"/>
      <c r="L29" s="29"/>
      <c r="M29" s="81"/>
      <c r="N29" s="82" t="str">
        <f t="shared" si="5"/>
        <v>./.</v>
      </c>
      <c r="O29" s="83" t="s">
        <v>210</v>
      </c>
      <c r="P29" s="84" t="s">
        <v>142</v>
      </c>
      <c r="Q29" s="85">
        <f t="shared" si="11"/>
        <v>0</v>
      </c>
      <c r="R29" s="86">
        <f t="shared" si="6"/>
        <v>0</v>
      </c>
      <c r="S29" s="86">
        <f t="shared" si="7"/>
        <v>0</v>
      </c>
      <c r="T29" s="86">
        <f t="shared" si="8"/>
        <v>0</v>
      </c>
      <c r="U29" s="86">
        <f t="shared" si="9"/>
        <v>0</v>
      </c>
      <c r="V29" s="81">
        <f t="shared" si="10"/>
        <v>0</v>
      </c>
      <c r="W29" s="88"/>
      <c r="X29" s="88"/>
      <c r="Y29" s="88"/>
      <c r="Z29" s="88"/>
      <c r="AA29" s="88"/>
      <c r="AB29" s="88"/>
      <c r="AC29" s="88"/>
      <c r="AD29" s="36"/>
      <c r="AE29" s="36"/>
    </row>
    <row r="30" spans="1:31" hidden="1" x14ac:dyDescent="0.3">
      <c r="A30" s="42"/>
      <c r="B30" s="44" t="s">
        <v>289</v>
      </c>
      <c r="C30" s="56"/>
      <c r="D30" s="46" t="s">
        <v>282</v>
      </c>
      <c r="E30" s="47">
        <v>660142</v>
      </c>
      <c r="F30" s="48" t="s">
        <v>237</v>
      </c>
      <c r="G30" s="49"/>
      <c r="H30" s="50" t="str">
        <f t="shared" si="4"/>
        <v>A400 -  Intensiv Shampoo ALPHA, Art.Nr. 660142 - Bag-in-Box, 20 l</v>
      </c>
      <c r="I30" s="51" t="s">
        <v>112</v>
      </c>
      <c r="J30" s="52" t="s">
        <v>142</v>
      </c>
      <c r="K30" s="52"/>
      <c r="L30" s="29"/>
      <c r="M30" s="81"/>
      <c r="N30" s="82" t="str">
        <f t="shared" si="5"/>
        <v>./.</v>
      </c>
      <c r="O30" s="83" t="s">
        <v>210</v>
      </c>
      <c r="P30" s="84" t="s">
        <v>142</v>
      </c>
      <c r="Q30" s="85">
        <f t="shared" si="11"/>
        <v>0</v>
      </c>
      <c r="R30" s="86">
        <f t="shared" si="6"/>
        <v>0</v>
      </c>
      <c r="S30" s="86">
        <f t="shared" si="7"/>
        <v>0</v>
      </c>
      <c r="T30" s="86">
        <f t="shared" si="8"/>
        <v>0</v>
      </c>
      <c r="U30" s="86">
        <f t="shared" si="9"/>
        <v>0</v>
      </c>
      <c r="V30" s="81">
        <f t="shared" si="10"/>
        <v>0</v>
      </c>
      <c r="W30" s="88"/>
      <c r="X30" s="88"/>
      <c r="Y30" s="88"/>
      <c r="Z30" s="88"/>
      <c r="AA30" s="88"/>
      <c r="AB30" s="88"/>
      <c r="AC30" s="88"/>
      <c r="AD30" s="36"/>
      <c r="AE30" s="36"/>
    </row>
    <row r="31" spans="1:31" hidden="1" x14ac:dyDescent="0.3">
      <c r="A31" s="42"/>
      <c r="B31" s="44" t="s">
        <v>290</v>
      </c>
      <c r="C31" s="56"/>
      <c r="D31" s="46" t="s">
        <v>281</v>
      </c>
      <c r="E31" s="47">
        <v>665342</v>
      </c>
      <c r="F31" s="48" t="s">
        <v>237</v>
      </c>
      <c r="G31" s="49"/>
      <c r="H31" s="50" t="str">
        <f t="shared" si="4"/>
        <v>A500 -  Schaumglanzpolitur ALPHA, Art.Nr. 665342 - Bag-in-Box, 20 l</v>
      </c>
      <c r="I31" s="51" t="s">
        <v>112</v>
      </c>
      <c r="J31" s="52" t="s">
        <v>142</v>
      </c>
      <c r="K31" s="52"/>
      <c r="L31" s="29"/>
      <c r="M31" s="81"/>
      <c r="N31" s="82" t="str">
        <f t="shared" si="5"/>
        <v>./.</v>
      </c>
      <c r="O31" s="83" t="s">
        <v>210</v>
      </c>
      <c r="P31" s="84" t="s">
        <v>142</v>
      </c>
      <c r="Q31" s="85">
        <f t="shared" si="11"/>
        <v>0</v>
      </c>
      <c r="R31" s="86">
        <f t="shared" si="6"/>
        <v>0</v>
      </c>
      <c r="S31" s="86">
        <f t="shared" si="7"/>
        <v>0</v>
      </c>
      <c r="T31" s="86">
        <f t="shared" si="8"/>
        <v>0</v>
      </c>
      <c r="U31" s="86">
        <f t="shared" si="9"/>
        <v>0</v>
      </c>
      <c r="V31" s="81">
        <f t="shared" si="10"/>
        <v>0</v>
      </c>
      <c r="W31" s="88"/>
      <c r="X31" s="88"/>
      <c r="Y31" s="88"/>
      <c r="Z31" s="88"/>
      <c r="AA31" s="88"/>
      <c r="AB31" s="88"/>
      <c r="AC31" s="88"/>
      <c r="AD31" s="36"/>
      <c r="AE31" s="36"/>
    </row>
    <row r="32" spans="1:31" hidden="1" x14ac:dyDescent="0.3">
      <c r="A32" s="42"/>
      <c r="B32" s="44" t="s">
        <v>291</v>
      </c>
      <c r="C32" s="56"/>
      <c r="D32" s="46" t="s">
        <v>285</v>
      </c>
      <c r="E32" s="47">
        <v>665442</v>
      </c>
      <c r="F32" s="48" t="s">
        <v>237</v>
      </c>
      <c r="G32" s="49"/>
      <c r="H32" s="50" t="str">
        <f t="shared" si="4"/>
        <v>A501 -  Glanzkonservierer ALPHA, Art.Nr. 665442 - Bag-in-Box, 20 l</v>
      </c>
      <c r="I32" s="51" t="s">
        <v>112</v>
      </c>
      <c r="J32" s="52" t="s">
        <v>142</v>
      </c>
      <c r="K32" s="52"/>
      <c r="L32" s="29"/>
      <c r="M32" s="81"/>
      <c r="N32" s="82" t="str">
        <f t="shared" si="5"/>
        <v>./.</v>
      </c>
      <c r="O32" s="83" t="s">
        <v>210</v>
      </c>
      <c r="P32" s="84" t="s">
        <v>142</v>
      </c>
      <c r="Q32" s="85">
        <f t="shared" si="11"/>
        <v>0</v>
      </c>
      <c r="R32" s="86">
        <f t="shared" si="6"/>
        <v>0</v>
      </c>
      <c r="S32" s="86">
        <f t="shared" si="7"/>
        <v>0</v>
      </c>
      <c r="T32" s="86">
        <f t="shared" si="8"/>
        <v>0</v>
      </c>
      <c r="U32" s="86">
        <f t="shared" si="9"/>
        <v>0</v>
      </c>
      <c r="V32" s="81">
        <f t="shared" si="10"/>
        <v>0</v>
      </c>
      <c r="W32" s="88"/>
      <c r="X32" s="88"/>
      <c r="Y32" s="88"/>
      <c r="Z32" s="88"/>
      <c r="AA32" s="88"/>
      <c r="AB32" s="88"/>
      <c r="AC32" s="88"/>
      <c r="AD32" s="36"/>
      <c r="AE32" s="36"/>
    </row>
    <row r="33" spans="1:35" hidden="1" x14ac:dyDescent="0.3">
      <c r="A33" s="42"/>
      <c r="B33" s="44" t="s">
        <v>292</v>
      </c>
      <c r="C33" s="56"/>
      <c r="D33" s="46" t="s">
        <v>284</v>
      </c>
      <c r="E33" s="47">
        <v>670842</v>
      </c>
      <c r="F33" s="48" t="s">
        <v>237</v>
      </c>
      <c r="G33" s="49"/>
      <c r="H33" s="50" t="str">
        <f t="shared" si="4"/>
        <v>A600 -  Glanztrockner ALPHA, Art.Nr. 670842 - Bag-in-Box, 20 l</v>
      </c>
      <c r="I33" s="51" t="s">
        <v>112</v>
      </c>
      <c r="J33" s="52" t="s">
        <v>142</v>
      </c>
      <c r="K33" s="52"/>
      <c r="L33" s="29"/>
      <c r="M33" s="81"/>
      <c r="N33" s="82" t="str">
        <f t="shared" si="5"/>
        <v>./.</v>
      </c>
      <c r="O33" s="83" t="s">
        <v>210</v>
      </c>
      <c r="P33" s="84" t="s">
        <v>142</v>
      </c>
      <c r="Q33" s="85">
        <f t="shared" si="11"/>
        <v>0</v>
      </c>
      <c r="R33" s="86">
        <f t="shared" si="6"/>
        <v>0</v>
      </c>
      <c r="S33" s="86">
        <f t="shared" si="7"/>
        <v>0</v>
      </c>
      <c r="T33" s="86">
        <f t="shared" si="8"/>
        <v>0</v>
      </c>
      <c r="U33" s="86">
        <f t="shared" si="9"/>
        <v>0</v>
      </c>
      <c r="V33" s="81">
        <f t="shared" si="10"/>
        <v>0</v>
      </c>
      <c r="W33" s="88"/>
      <c r="X33" s="88"/>
      <c r="Y33" s="88"/>
      <c r="Z33" s="88"/>
      <c r="AA33" s="88"/>
      <c r="AB33" s="88"/>
      <c r="AC33" s="88"/>
      <c r="AD33" s="36"/>
      <c r="AE33" s="36"/>
    </row>
    <row r="34" spans="1:35" hidden="1" x14ac:dyDescent="0.3">
      <c r="A34" s="42"/>
      <c r="B34" s="44" t="s">
        <v>183</v>
      </c>
      <c r="C34" s="45"/>
      <c r="D34" s="46" t="s">
        <v>35</v>
      </c>
      <c r="E34" s="47">
        <v>530142</v>
      </c>
      <c r="F34" s="48" t="s">
        <v>237</v>
      </c>
      <c r="G34" s="49"/>
      <c r="H34" s="50" t="str">
        <f t="shared" si="4"/>
        <v>B300 -  Schaum Basic, Art.Nr. 530142 - Bag-in-Box, 20 l</v>
      </c>
      <c r="I34" s="51" t="s">
        <v>112</v>
      </c>
      <c r="J34" s="52" t="s">
        <v>145</v>
      </c>
      <c r="K34" s="52" t="s">
        <v>209</v>
      </c>
      <c r="L34" s="29" t="s">
        <v>209</v>
      </c>
      <c r="M34" s="81" t="s">
        <v>209</v>
      </c>
      <c r="N34" s="82" t="str">
        <f t="shared" si="5"/>
        <v>./.</v>
      </c>
      <c r="O34" s="83" t="s">
        <v>210</v>
      </c>
      <c r="P34" s="84" t="s">
        <v>145</v>
      </c>
      <c r="Q34" s="85">
        <f t="shared" si="11"/>
        <v>0</v>
      </c>
      <c r="R34" s="86">
        <f t="shared" si="6"/>
        <v>0</v>
      </c>
      <c r="S34" s="86">
        <f t="shared" si="7"/>
        <v>0</v>
      </c>
      <c r="T34" s="86">
        <f t="shared" si="8"/>
        <v>0</v>
      </c>
      <c r="U34" s="86">
        <f t="shared" si="9"/>
        <v>0</v>
      </c>
      <c r="V34" s="81">
        <f t="shared" si="10"/>
        <v>0</v>
      </c>
      <c r="W34" s="88"/>
      <c r="X34" s="88"/>
      <c r="Y34" s="88"/>
      <c r="Z34" s="88"/>
      <c r="AA34" s="88"/>
      <c r="AB34" s="88"/>
      <c r="AC34" s="88"/>
      <c r="AD34" s="36"/>
      <c r="AE34" s="36"/>
    </row>
    <row r="35" spans="1:35" hidden="1" x14ac:dyDescent="0.3">
      <c r="A35" s="42"/>
      <c r="B35" s="44" t="s">
        <v>150</v>
      </c>
      <c r="C35" s="45"/>
      <c r="D35" s="46" t="s">
        <v>29</v>
      </c>
      <c r="E35" s="47">
        <v>525342</v>
      </c>
      <c r="F35" s="48" t="s">
        <v>237</v>
      </c>
      <c r="G35" s="49"/>
      <c r="H35" s="50" t="str">
        <f t="shared" si="4"/>
        <v>EV300 -  SB-Schaum EVENTUM   , Art.Nr. 525342 - Bag-in-Box, 20 l</v>
      </c>
      <c r="I35" s="51" t="s">
        <v>112</v>
      </c>
      <c r="J35" s="52" t="s">
        <v>145</v>
      </c>
      <c r="K35" s="52" t="s">
        <v>209</v>
      </c>
      <c r="L35" s="29" t="s">
        <v>209</v>
      </c>
      <c r="M35" s="81" t="s">
        <v>209</v>
      </c>
      <c r="N35" s="82" t="str">
        <f t="shared" si="5"/>
        <v>./.</v>
      </c>
      <c r="O35" s="83" t="s">
        <v>210</v>
      </c>
      <c r="P35" s="84" t="s">
        <v>145</v>
      </c>
      <c r="Q35" s="85">
        <f t="shared" si="11"/>
        <v>0</v>
      </c>
      <c r="R35" s="86">
        <f t="shared" si="6"/>
        <v>0</v>
      </c>
      <c r="S35" s="86">
        <f>IF($Q35&gt;=1,K35,0)</f>
        <v>0</v>
      </c>
      <c r="T35" s="86">
        <f t="shared" si="8"/>
        <v>0</v>
      </c>
      <c r="U35" s="86">
        <f t="shared" si="9"/>
        <v>0</v>
      </c>
      <c r="V35" s="81">
        <f t="shared" si="10"/>
        <v>0</v>
      </c>
      <c r="W35" s="88"/>
      <c r="X35" s="88"/>
      <c r="Y35" s="88"/>
      <c r="Z35" s="88"/>
      <c r="AA35" s="88"/>
      <c r="AB35" s="88"/>
      <c r="AC35" s="88"/>
      <c r="AD35" s="36"/>
      <c r="AE35" s="36"/>
    </row>
    <row r="36" spans="1:35" hidden="1" x14ac:dyDescent="0.3">
      <c r="A36" s="42"/>
      <c r="B36" s="44" t="s">
        <v>197</v>
      </c>
      <c r="C36" s="53"/>
      <c r="D36" s="12" t="s">
        <v>238</v>
      </c>
      <c r="E36" s="54">
        <v>541142</v>
      </c>
      <c r="F36" s="50" t="s">
        <v>237</v>
      </c>
      <c r="G36" s="53"/>
      <c r="H36" s="50" t="str">
        <f t="shared" si="4"/>
        <v>FO913 -  Fosgalon TC Multi, Art.Nr. 541142 - Bag-in-Box, 20 l</v>
      </c>
      <c r="I36" s="51" t="s">
        <v>110</v>
      </c>
      <c r="J36" s="52" t="s">
        <v>142</v>
      </c>
      <c r="K36" s="52" t="s">
        <v>209</v>
      </c>
      <c r="L36" s="29" t="s">
        <v>209</v>
      </c>
      <c r="M36" s="81" t="s">
        <v>209</v>
      </c>
      <c r="N36" s="82" t="str">
        <f t="shared" si="5"/>
        <v>1824</v>
      </c>
      <c r="O36" s="83">
        <v>8</v>
      </c>
      <c r="P36" s="84" t="s">
        <v>245</v>
      </c>
      <c r="Q36" s="85">
        <f t="shared" si="11"/>
        <v>0</v>
      </c>
      <c r="R36" s="86">
        <f t="shared" si="6"/>
        <v>0</v>
      </c>
      <c r="S36" s="86">
        <f t="shared" si="7"/>
        <v>0</v>
      </c>
      <c r="T36" s="86">
        <f t="shared" si="8"/>
        <v>0</v>
      </c>
      <c r="U36" s="86">
        <f t="shared" si="9"/>
        <v>0</v>
      </c>
      <c r="V36" s="81">
        <f t="shared" si="10"/>
        <v>0</v>
      </c>
      <c r="W36" s="88"/>
      <c r="X36" s="88"/>
      <c r="Y36" s="88"/>
      <c r="Z36" s="88"/>
      <c r="AA36" s="88"/>
      <c r="AB36" s="88"/>
      <c r="AC36" s="88"/>
      <c r="AD36" s="36"/>
      <c r="AE36" s="36"/>
    </row>
    <row r="37" spans="1:35" hidden="1" x14ac:dyDescent="0.3">
      <c r="A37" s="42"/>
      <c r="B37" s="44" t="s">
        <v>2</v>
      </c>
      <c r="C37" s="45"/>
      <c r="D37" s="46" t="s">
        <v>3</v>
      </c>
      <c r="E37" s="47">
        <v>540042</v>
      </c>
      <c r="F37" s="48" t="s">
        <v>237</v>
      </c>
      <c r="G37" s="49"/>
      <c r="H37" s="50" t="str">
        <f t="shared" si="4"/>
        <v>FT100 -  Aktiv-Felgenreiniger forte, Art.Nr. 540042 - Bag-in-Box, 20 l</v>
      </c>
      <c r="I37" s="51" t="s">
        <v>110</v>
      </c>
      <c r="J37" s="52" t="s">
        <v>142</v>
      </c>
      <c r="K37" s="52" t="s">
        <v>209</v>
      </c>
      <c r="L37" s="29" t="s">
        <v>209</v>
      </c>
      <c r="M37" s="81" t="s">
        <v>209</v>
      </c>
      <c r="N37" s="82" t="str">
        <f t="shared" si="5"/>
        <v>1824</v>
      </c>
      <c r="O37" s="83" t="s">
        <v>211</v>
      </c>
      <c r="P37" s="84" t="s">
        <v>245</v>
      </c>
      <c r="Q37" s="85">
        <f t="shared" si="11"/>
        <v>0</v>
      </c>
      <c r="R37" s="86">
        <f t="shared" si="6"/>
        <v>0</v>
      </c>
      <c r="S37" s="86">
        <f t="shared" si="7"/>
        <v>0</v>
      </c>
      <c r="T37" s="86">
        <f t="shared" si="8"/>
        <v>0</v>
      </c>
      <c r="U37" s="86">
        <f t="shared" si="9"/>
        <v>0</v>
      </c>
      <c r="V37" s="81">
        <f t="shared" si="10"/>
        <v>0</v>
      </c>
      <c r="W37" s="88"/>
      <c r="X37" s="88"/>
      <c r="Y37" s="88"/>
      <c r="Z37" s="88"/>
      <c r="AA37" s="88"/>
      <c r="AB37" s="88"/>
      <c r="AC37" s="88"/>
      <c r="AD37" s="36"/>
      <c r="AE37" s="36"/>
    </row>
    <row r="38" spans="1:35" hidden="1" x14ac:dyDescent="0.3">
      <c r="A38" s="42"/>
      <c r="B38" s="44" t="s">
        <v>10</v>
      </c>
      <c r="C38" s="45"/>
      <c r="D38" s="46" t="s">
        <v>11</v>
      </c>
      <c r="E38" s="47">
        <v>656242</v>
      </c>
      <c r="F38" s="48" t="s">
        <v>237</v>
      </c>
      <c r="G38" s="49"/>
      <c r="H38" s="50" t="str">
        <f t="shared" si="4"/>
        <v>FT200 -  Aktiv-Vorreiniger forte, Art.Nr. 656242 - Bag-in-Box, 20 l</v>
      </c>
      <c r="I38" s="51" t="s">
        <v>121</v>
      </c>
      <c r="J38" s="52" t="s">
        <v>142</v>
      </c>
      <c r="K38" s="52" t="s">
        <v>209</v>
      </c>
      <c r="L38" s="29" t="s">
        <v>209</v>
      </c>
      <c r="M38" s="81" t="s">
        <v>209</v>
      </c>
      <c r="N38" s="82" t="str">
        <f t="shared" si="5"/>
        <v>1719</v>
      </c>
      <c r="O38" s="83" t="s">
        <v>211</v>
      </c>
      <c r="P38" s="84" t="s">
        <v>245</v>
      </c>
      <c r="Q38" s="85">
        <f t="shared" si="11"/>
        <v>0</v>
      </c>
      <c r="R38" s="86">
        <f t="shared" si="6"/>
        <v>0</v>
      </c>
      <c r="S38" s="86">
        <f t="shared" si="7"/>
        <v>0</v>
      </c>
      <c r="T38" s="86">
        <f t="shared" si="8"/>
        <v>0</v>
      </c>
      <c r="U38" s="86">
        <f t="shared" si="9"/>
        <v>0</v>
      </c>
      <c r="V38" s="81">
        <f t="shared" si="10"/>
        <v>0</v>
      </c>
      <c r="W38" s="88"/>
      <c r="X38" s="88"/>
      <c r="Y38" s="88"/>
      <c r="Z38" s="88"/>
      <c r="AA38" s="88"/>
      <c r="AB38" s="88"/>
      <c r="AC38" s="88"/>
      <c r="AD38" s="36"/>
      <c r="AE38" s="36"/>
    </row>
    <row r="39" spans="1:35" hidden="1" x14ac:dyDescent="0.3">
      <c r="A39" s="42"/>
      <c r="B39" s="44" t="s">
        <v>73</v>
      </c>
      <c r="C39" s="45"/>
      <c r="D39" s="46" t="s">
        <v>74</v>
      </c>
      <c r="E39" s="47">
        <v>656742</v>
      </c>
      <c r="F39" s="48" t="s">
        <v>237</v>
      </c>
      <c r="G39" s="49"/>
      <c r="H39" s="50" t="str">
        <f t="shared" si="4"/>
        <v>FT500 -  AcrylProtect forte, Art.Nr. 656742 - Bag-in-Box, 20 l</v>
      </c>
      <c r="I39" s="51" t="s">
        <v>112</v>
      </c>
      <c r="J39" s="52" t="s">
        <v>142</v>
      </c>
      <c r="K39" s="52" t="s">
        <v>209</v>
      </c>
      <c r="L39" s="29" t="s">
        <v>209</v>
      </c>
      <c r="M39" s="81" t="s">
        <v>209</v>
      </c>
      <c r="N39" s="82" t="str">
        <f t="shared" si="5"/>
        <v>./.</v>
      </c>
      <c r="O39" s="83" t="s">
        <v>210</v>
      </c>
      <c r="P39" s="84" t="s">
        <v>142</v>
      </c>
      <c r="Q39" s="85">
        <f t="shared" si="11"/>
        <v>0</v>
      </c>
      <c r="R39" s="86">
        <f t="shared" si="6"/>
        <v>0</v>
      </c>
      <c r="S39" s="86">
        <f t="shared" si="7"/>
        <v>0</v>
      </c>
      <c r="T39" s="86">
        <f t="shared" si="8"/>
        <v>0</v>
      </c>
      <c r="U39" s="86">
        <f t="shared" si="9"/>
        <v>0</v>
      </c>
      <c r="V39" s="81">
        <f t="shared" si="10"/>
        <v>0</v>
      </c>
      <c r="W39" s="88"/>
      <c r="X39" s="88"/>
      <c r="Y39" s="88"/>
      <c r="Z39" s="88"/>
      <c r="AA39" s="88"/>
      <c r="AB39" s="88"/>
      <c r="AC39" s="88"/>
      <c r="AD39" s="36"/>
      <c r="AE39" s="36"/>
    </row>
    <row r="40" spans="1:35" hidden="1" x14ac:dyDescent="0.3">
      <c r="A40" s="42"/>
      <c r="B40" s="44" t="s">
        <v>75</v>
      </c>
      <c r="C40" s="56"/>
      <c r="D40" s="46" t="s">
        <v>153</v>
      </c>
      <c r="E40" s="47">
        <v>655942</v>
      </c>
      <c r="F40" s="48" t="s">
        <v>237</v>
      </c>
      <c r="G40" s="49"/>
      <c r="H40" s="50" t="str">
        <f t="shared" si="4"/>
        <v>FT504 -  AcrylKonservierer „Protect &amp; Dry“, Art.Nr. 655942 - Bag-in-Box, 20 l</v>
      </c>
      <c r="I40" s="51" t="s">
        <v>112</v>
      </c>
      <c r="J40" s="52" t="s">
        <v>142</v>
      </c>
      <c r="K40" s="52" t="s">
        <v>209</v>
      </c>
      <c r="L40" s="29" t="s">
        <v>209</v>
      </c>
      <c r="M40" s="81" t="s">
        <v>209</v>
      </c>
      <c r="N40" s="82" t="str">
        <f t="shared" si="5"/>
        <v>./.</v>
      </c>
      <c r="O40" s="83" t="s">
        <v>210</v>
      </c>
      <c r="P40" s="84" t="s">
        <v>142</v>
      </c>
      <c r="Q40" s="85">
        <f t="shared" si="11"/>
        <v>0</v>
      </c>
      <c r="R40" s="86">
        <f t="shared" si="6"/>
        <v>0</v>
      </c>
      <c r="S40" s="86">
        <f t="shared" si="7"/>
        <v>0</v>
      </c>
      <c r="T40" s="86">
        <f t="shared" si="8"/>
        <v>0</v>
      </c>
      <c r="U40" s="86">
        <f t="shared" si="9"/>
        <v>0</v>
      </c>
      <c r="V40" s="81">
        <f t="shared" si="10"/>
        <v>0</v>
      </c>
      <c r="W40" s="88"/>
      <c r="X40" s="88"/>
      <c r="Y40" s="88"/>
      <c r="Z40" s="88"/>
      <c r="AA40" s="88"/>
      <c r="AB40" s="88"/>
      <c r="AC40" s="88"/>
      <c r="AD40" s="36"/>
      <c r="AE40" s="36"/>
    </row>
    <row r="41" spans="1:35" hidden="1" x14ac:dyDescent="0.3">
      <c r="A41" s="42"/>
      <c r="B41" s="44" t="s">
        <v>59</v>
      </c>
      <c r="C41" s="45"/>
      <c r="D41" s="46" t="s">
        <v>60</v>
      </c>
      <c r="E41" s="47">
        <v>650142</v>
      </c>
      <c r="F41" s="48" t="s">
        <v>237</v>
      </c>
      <c r="G41" s="49"/>
      <c r="H41" s="50" t="str">
        <f t="shared" si="4"/>
        <v>P401 -  Neutral-Shampoo Plus, Art.Nr. 650142 - Bag-in-Box, 20 l</v>
      </c>
      <c r="I41" s="51" t="s">
        <v>112</v>
      </c>
      <c r="J41" s="52" t="s">
        <v>142</v>
      </c>
      <c r="K41" s="52" t="s">
        <v>209</v>
      </c>
      <c r="L41" s="29" t="s">
        <v>209</v>
      </c>
      <c r="M41" s="81" t="s">
        <v>209</v>
      </c>
      <c r="N41" s="82" t="str">
        <f t="shared" si="5"/>
        <v>./.</v>
      </c>
      <c r="O41" s="83" t="s">
        <v>210</v>
      </c>
      <c r="P41" s="84" t="s">
        <v>142</v>
      </c>
      <c r="Q41" s="85">
        <f t="shared" si="11"/>
        <v>0</v>
      </c>
      <c r="R41" s="86">
        <f t="shared" si="6"/>
        <v>0</v>
      </c>
      <c r="S41" s="86">
        <f t="shared" si="7"/>
        <v>0</v>
      </c>
      <c r="T41" s="86">
        <f t="shared" si="8"/>
        <v>0</v>
      </c>
      <c r="U41" s="86">
        <f t="shared" si="9"/>
        <v>0</v>
      </c>
      <c r="V41" s="81">
        <f t="shared" si="10"/>
        <v>0</v>
      </c>
      <c r="W41" s="88"/>
      <c r="X41" s="88"/>
      <c r="Y41" s="88"/>
      <c r="Z41" s="88"/>
      <c r="AA41" s="88"/>
      <c r="AB41" s="88"/>
      <c r="AC41" s="88"/>
      <c r="AD41" s="36"/>
      <c r="AE41" s="36"/>
    </row>
    <row r="42" spans="1:35" hidden="1" x14ac:dyDescent="0.3">
      <c r="A42" s="42"/>
      <c r="B42" s="44" t="s">
        <v>67</v>
      </c>
      <c r="C42" s="56"/>
      <c r="D42" s="46" t="s">
        <v>181</v>
      </c>
      <c r="E42" s="47">
        <v>665142</v>
      </c>
      <c r="F42" s="48" t="s">
        <v>237</v>
      </c>
      <c r="G42" s="49"/>
      <c r="H42" s="50" t="str">
        <f t="shared" si="4"/>
        <v>PL602 -  Glanztrockner Perlution, Art.Nr. 665142 - Bag-in-Box, 20 l</v>
      </c>
      <c r="I42" s="51" t="s">
        <v>112</v>
      </c>
      <c r="J42" s="52" t="s">
        <v>142</v>
      </c>
      <c r="K42" s="52" t="s">
        <v>209</v>
      </c>
      <c r="L42" s="29" t="s">
        <v>209</v>
      </c>
      <c r="M42" s="81" t="s">
        <v>209</v>
      </c>
      <c r="N42" s="82" t="str">
        <f t="shared" si="5"/>
        <v>./.</v>
      </c>
      <c r="O42" s="83" t="s">
        <v>210</v>
      </c>
      <c r="P42" s="84" t="s">
        <v>142</v>
      </c>
      <c r="Q42" s="85">
        <f t="shared" si="11"/>
        <v>0</v>
      </c>
      <c r="R42" s="86">
        <f t="shared" si="6"/>
        <v>0</v>
      </c>
      <c r="S42" s="86">
        <f t="shared" si="7"/>
        <v>0</v>
      </c>
      <c r="T42" s="86">
        <f t="shared" si="8"/>
        <v>0</v>
      </c>
      <c r="U42" s="86">
        <f t="shared" si="9"/>
        <v>0</v>
      </c>
      <c r="V42" s="81">
        <f t="shared" si="10"/>
        <v>0</v>
      </c>
      <c r="W42" s="88"/>
      <c r="X42" s="88"/>
      <c r="Y42" s="88"/>
      <c r="Z42" s="88"/>
      <c r="AA42" s="88"/>
      <c r="AB42" s="88"/>
      <c r="AC42" s="88"/>
      <c r="AD42" s="36"/>
      <c r="AE42" s="36"/>
    </row>
    <row r="43" spans="1:35" ht="73.5" hidden="1" customHeight="1" x14ac:dyDescent="0.3">
      <c r="A43" s="42"/>
      <c r="B43" s="55" t="s">
        <v>180</v>
      </c>
      <c r="C43" s="53"/>
      <c r="D43" s="67" t="s">
        <v>26</v>
      </c>
      <c r="E43" s="54">
        <v>651742</v>
      </c>
      <c r="F43" s="50" t="s">
        <v>237</v>
      </c>
      <c r="G43" s="53"/>
      <c r="H43" s="50" t="str">
        <f t="shared" si="4"/>
        <v>PP300 -  Duftschaum PowerPlus-Naranja, Art.Nr. 651742 - Bag-in-Box, 20 l</v>
      </c>
      <c r="I43" s="51" t="s">
        <v>112</v>
      </c>
      <c r="J43" s="52" t="s">
        <v>142</v>
      </c>
      <c r="K43" s="52" t="s">
        <v>209</v>
      </c>
      <c r="L43" s="29" t="s">
        <v>209</v>
      </c>
      <c r="M43" s="81" t="s">
        <v>209</v>
      </c>
      <c r="N43" s="82" t="str">
        <f t="shared" si="5"/>
        <v>./.</v>
      </c>
      <c r="O43" s="83" t="s">
        <v>210</v>
      </c>
      <c r="P43" s="84" t="s">
        <v>142</v>
      </c>
      <c r="Q43" s="85">
        <f t="shared" si="11"/>
        <v>0</v>
      </c>
      <c r="R43" s="86">
        <f t="shared" si="6"/>
        <v>0</v>
      </c>
      <c r="S43" s="86">
        <f t="shared" si="7"/>
        <v>0</v>
      </c>
      <c r="T43" s="86">
        <f t="shared" si="8"/>
        <v>0</v>
      </c>
      <c r="U43" s="86">
        <f t="shared" si="9"/>
        <v>0</v>
      </c>
      <c r="V43" s="81">
        <f t="shared" si="10"/>
        <v>0</v>
      </c>
      <c r="W43" s="88"/>
      <c r="X43" s="88"/>
      <c r="Y43" s="88"/>
      <c r="Z43" s="88"/>
      <c r="AA43" s="88"/>
      <c r="AB43" s="88"/>
      <c r="AC43" s="88"/>
      <c r="AD43" s="36"/>
      <c r="AE43" s="36"/>
    </row>
    <row r="44" spans="1:35" ht="73.5" hidden="1" customHeight="1" x14ac:dyDescent="0.3">
      <c r="A44" s="42"/>
      <c r="B44" s="44" t="s">
        <v>151</v>
      </c>
      <c r="C44" s="45"/>
      <c r="D44" s="46" t="s">
        <v>27</v>
      </c>
      <c r="E44" s="47">
        <v>654442</v>
      </c>
      <c r="F44" s="48" t="s">
        <v>237</v>
      </c>
      <c r="G44" s="49"/>
      <c r="H44" s="50" t="str">
        <f t="shared" si="4"/>
        <v>PP301 -  Duftschaum Power Plus - Duftnote „Magnolia“  , Art.Nr. 654442 - Bag-in-Box, 20 l</v>
      </c>
      <c r="I44" s="51" t="s">
        <v>112</v>
      </c>
      <c r="J44" s="52" t="s">
        <v>142</v>
      </c>
      <c r="K44" s="52" t="s">
        <v>209</v>
      </c>
      <c r="L44" s="29" t="s">
        <v>209</v>
      </c>
      <c r="M44" s="81" t="s">
        <v>209</v>
      </c>
      <c r="N44" s="82" t="str">
        <f t="shared" si="5"/>
        <v>./.</v>
      </c>
      <c r="O44" s="83" t="s">
        <v>210</v>
      </c>
      <c r="P44" s="84" t="s">
        <v>142</v>
      </c>
      <c r="Q44" s="85">
        <f t="shared" si="11"/>
        <v>0</v>
      </c>
      <c r="R44" s="86">
        <f t="shared" si="6"/>
        <v>0</v>
      </c>
      <c r="S44" s="86">
        <f t="shared" si="7"/>
        <v>0</v>
      </c>
      <c r="T44" s="86">
        <f t="shared" si="8"/>
        <v>0</v>
      </c>
      <c r="U44" s="86">
        <f t="shared" si="9"/>
        <v>0</v>
      </c>
      <c r="V44" s="81">
        <f t="shared" si="10"/>
        <v>0</v>
      </c>
      <c r="W44" s="88"/>
      <c r="X44" s="88"/>
      <c r="Y44" s="88"/>
      <c r="Z44" s="88"/>
      <c r="AA44" s="88"/>
      <c r="AB44" s="88"/>
      <c r="AC44" s="88"/>
      <c r="AD44" s="36"/>
      <c r="AE44" s="36"/>
    </row>
    <row r="45" spans="1:35" ht="73.5" hidden="1" customHeight="1" x14ac:dyDescent="0.3">
      <c r="A45" s="42"/>
      <c r="B45" s="44" t="s">
        <v>152</v>
      </c>
      <c r="C45" s="45"/>
      <c r="D45" s="46" t="s">
        <v>28</v>
      </c>
      <c r="E45" s="47">
        <v>651542</v>
      </c>
      <c r="F45" s="48" t="s">
        <v>237</v>
      </c>
      <c r="G45" s="49"/>
      <c r="H45" s="50" t="str">
        <f t="shared" si="4"/>
        <v>PP302 -  Duftschaum Power Plus - Duftnote „Fresh &amp; fruity“  , Art.Nr. 651542 - Bag-in-Box, 20 l</v>
      </c>
      <c r="I45" s="51" t="s">
        <v>112</v>
      </c>
      <c r="J45" s="52" t="s">
        <v>142</v>
      </c>
      <c r="K45" s="52" t="s">
        <v>209</v>
      </c>
      <c r="L45" s="29" t="s">
        <v>209</v>
      </c>
      <c r="M45" s="81" t="s">
        <v>209</v>
      </c>
      <c r="N45" s="82" t="str">
        <f t="shared" si="5"/>
        <v>./.</v>
      </c>
      <c r="O45" s="83" t="s">
        <v>210</v>
      </c>
      <c r="P45" s="84" t="s">
        <v>142</v>
      </c>
      <c r="Q45" s="85">
        <f t="shared" si="11"/>
        <v>0</v>
      </c>
      <c r="R45" s="86">
        <f t="shared" si="6"/>
        <v>0</v>
      </c>
      <c r="S45" s="86">
        <f t="shared" si="7"/>
        <v>0</v>
      </c>
      <c r="T45" s="86">
        <f t="shared" si="8"/>
        <v>0</v>
      </c>
      <c r="U45" s="86">
        <f t="shared" si="9"/>
        <v>0</v>
      </c>
      <c r="V45" s="81">
        <f t="shared" si="10"/>
        <v>0</v>
      </c>
      <c r="W45" s="88"/>
      <c r="X45" s="88"/>
      <c r="Y45" s="88"/>
      <c r="Z45" s="88"/>
      <c r="AA45" s="88"/>
      <c r="AB45" s="88"/>
      <c r="AC45" s="88"/>
      <c r="AD45" s="36"/>
      <c r="AE45" s="36"/>
      <c r="AF45" s="90"/>
      <c r="AG45" s="91"/>
      <c r="AH45" s="91" t="s">
        <v>254</v>
      </c>
      <c r="AI45" s="91" t="s">
        <v>255</v>
      </c>
    </row>
    <row r="46" spans="1:35" ht="73.5" hidden="1" customHeight="1" x14ac:dyDescent="0.3">
      <c r="A46" s="42"/>
      <c r="B46" s="44" t="s">
        <v>243</v>
      </c>
      <c r="C46" s="45"/>
      <c r="D46" s="46" t="s">
        <v>242</v>
      </c>
      <c r="E46" s="47">
        <v>652342</v>
      </c>
      <c r="F46" s="48" t="s">
        <v>237</v>
      </c>
      <c r="G46" s="49"/>
      <c r="H46" s="50" t="str">
        <f t="shared" si="4"/>
        <v>PP304 -  Duftschaum Power Plus - Duftnote „Fühlingsduft“  , Art.Nr. 652342 - Bag-in-Box, 20 l</v>
      </c>
      <c r="I46" s="51" t="s">
        <v>112</v>
      </c>
      <c r="J46" s="52" t="s">
        <v>142</v>
      </c>
      <c r="K46" s="52" t="s">
        <v>209</v>
      </c>
      <c r="L46" s="29" t="s">
        <v>209</v>
      </c>
      <c r="M46" s="81" t="s">
        <v>209</v>
      </c>
      <c r="N46" s="82" t="str">
        <f t="shared" si="5"/>
        <v>./.</v>
      </c>
      <c r="O46" s="83" t="s">
        <v>210</v>
      </c>
      <c r="P46" s="84" t="s">
        <v>142</v>
      </c>
      <c r="Q46" s="85">
        <f t="shared" si="11"/>
        <v>0</v>
      </c>
      <c r="R46" s="86">
        <f t="shared" si="6"/>
        <v>0</v>
      </c>
      <c r="S46" s="86">
        <f t="shared" si="7"/>
        <v>0</v>
      </c>
      <c r="T46" s="86">
        <f t="shared" si="8"/>
        <v>0</v>
      </c>
      <c r="U46" s="86">
        <f t="shared" si="9"/>
        <v>0</v>
      </c>
      <c r="V46" s="81">
        <f t="shared" si="10"/>
        <v>0</v>
      </c>
      <c r="W46" s="88"/>
      <c r="X46" s="88"/>
      <c r="Y46" s="88"/>
      <c r="Z46" s="88"/>
      <c r="AA46" s="88"/>
      <c r="AB46" s="88"/>
      <c r="AC46" s="88"/>
      <c r="AD46" s="36"/>
      <c r="AE46" s="36"/>
      <c r="AF46" s="90"/>
      <c r="AG46" s="91"/>
      <c r="AH46" s="91">
        <v>46</v>
      </c>
      <c r="AI46" s="91" t="s">
        <v>256</v>
      </c>
    </row>
    <row r="47" spans="1:35" ht="73.5" hidden="1" customHeight="1" x14ac:dyDescent="0.3">
      <c r="A47" s="42"/>
      <c r="B47" s="44" t="s">
        <v>241</v>
      </c>
      <c r="C47" s="45"/>
      <c r="D47" s="46" t="s">
        <v>240</v>
      </c>
      <c r="E47" s="47">
        <v>650242</v>
      </c>
      <c r="F47" s="48" t="s">
        <v>237</v>
      </c>
      <c r="G47" s="49"/>
      <c r="H47" s="50" t="str">
        <f t="shared" si="4"/>
        <v>PP305 -  Duftschaum Power Plus - Duftnote „Winterduft“  , Art.Nr. 650242 - Bag-in-Box, 20 l</v>
      </c>
      <c r="I47" s="51" t="s">
        <v>112</v>
      </c>
      <c r="J47" s="52" t="s">
        <v>142</v>
      </c>
      <c r="K47" s="52" t="s">
        <v>209</v>
      </c>
      <c r="L47" s="29" t="s">
        <v>209</v>
      </c>
      <c r="M47" s="81" t="s">
        <v>209</v>
      </c>
      <c r="N47" s="82" t="str">
        <f t="shared" si="5"/>
        <v>./.</v>
      </c>
      <c r="O47" s="83" t="s">
        <v>210</v>
      </c>
      <c r="P47" s="84" t="s">
        <v>142</v>
      </c>
      <c r="Q47" s="85">
        <f t="shared" si="11"/>
        <v>0</v>
      </c>
      <c r="R47" s="86">
        <f t="shared" si="6"/>
        <v>0</v>
      </c>
      <c r="S47" s="86">
        <f t="shared" si="7"/>
        <v>0</v>
      </c>
      <c r="T47" s="86">
        <f t="shared" si="8"/>
        <v>0</v>
      </c>
      <c r="U47" s="86">
        <f t="shared" si="9"/>
        <v>0</v>
      </c>
      <c r="V47" s="81">
        <f t="shared" si="10"/>
        <v>0</v>
      </c>
      <c r="W47" s="88"/>
      <c r="X47" s="88"/>
      <c r="Y47" s="88"/>
      <c r="Z47" s="88"/>
      <c r="AA47" s="88"/>
      <c r="AC47" s="88"/>
      <c r="AD47" s="36"/>
      <c r="AE47" s="36"/>
      <c r="AF47" s="90"/>
      <c r="AG47" s="91"/>
      <c r="AH47" s="91">
        <v>47</v>
      </c>
      <c r="AI47" s="91">
        <v>1</v>
      </c>
    </row>
    <row r="48" spans="1:35" ht="73.5" hidden="1" customHeight="1" x14ac:dyDescent="0.3">
      <c r="A48" s="42"/>
      <c r="B48" s="44" t="s">
        <v>185</v>
      </c>
      <c r="C48" s="53"/>
      <c r="D48" s="12" t="s">
        <v>239</v>
      </c>
      <c r="E48" s="54">
        <v>666942</v>
      </c>
      <c r="F48" s="50" t="s">
        <v>237</v>
      </c>
      <c r="G48" s="53"/>
      <c r="H48" s="50" t="str">
        <f t="shared" si="4"/>
        <v>SP203 -  Vorreiniger Red Berry, Art.Nr. 666942 - Bag-in-Box, 20 l</v>
      </c>
      <c r="I48" s="51" t="s">
        <v>221</v>
      </c>
      <c r="J48" s="52" t="s">
        <v>142</v>
      </c>
      <c r="K48" s="52" t="s">
        <v>209</v>
      </c>
      <c r="L48" s="29" t="s">
        <v>209</v>
      </c>
      <c r="M48" s="81" t="s">
        <v>209</v>
      </c>
      <c r="N48" s="82" t="str">
        <f t="shared" si="5"/>
        <v>3267</v>
      </c>
      <c r="O48" s="83" t="s">
        <v>211</v>
      </c>
      <c r="P48" s="84" t="s">
        <v>245</v>
      </c>
      <c r="Q48" s="85">
        <f t="shared" si="11"/>
        <v>0</v>
      </c>
      <c r="R48" s="86">
        <f t="shared" si="6"/>
        <v>0</v>
      </c>
      <c r="S48" s="86">
        <f t="shared" si="7"/>
        <v>0</v>
      </c>
      <c r="T48" s="86">
        <f t="shared" si="8"/>
        <v>0</v>
      </c>
      <c r="U48" s="86">
        <f t="shared" si="9"/>
        <v>0</v>
      </c>
      <c r="V48" s="81">
        <f t="shared" si="10"/>
        <v>0</v>
      </c>
      <c r="W48" s="88"/>
      <c r="X48" s="88"/>
      <c r="Y48" s="88"/>
      <c r="Z48" s="88"/>
      <c r="AA48" s="88"/>
      <c r="AB48" s="88"/>
      <c r="AC48" s="88"/>
      <c r="AD48" s="36"/>
      <c r="AE48" s="36"/>
      <c r="AF48" s="90"/>
      <c r="AG48" s="91"/>
      <c r="AH48" s="91">
        <v>48</v>
      </c>
      <c r="AI48" s="91">
        <v>2</v>
      </c>
    </row>
    <row r="49" spans="1:35" ht="73.5" hidden="1" customHeight="1" x14ac:dyDescent="0.3">
      <c r="A49" s="42"/>
      <c r="B49" s="44" t="s">
        <v>56</v>
      </c>
      <c r="C49" s="56"/>
      <c r="D49" s="46" t="s">
        <v>164</v>
      </c>
      <c r="E49" s="47">
        <v>650942</v>
      </c>
      <c r="F49" s="48" t="s">
        <v>237</v>
      </c>
      <c r="G49" s="49"/>
      <c r="H49" s="50" t="str">
        <f t="shared" si="4"/>
        <v>SP400 -  Intensiv Shampoo S, Art.Nr. 650942 - Bag-in-Box, 20 l</v>
      </c>
      <c r="I49" s="51" t="s">
        <v>112</v>
      </c>
      <c r="J49" s="52" t="s">
        <v>145</v>
      </c>
      <c r="K49" s="52" t="s">
        <v>209</v>
      </c>
      <c r="L49" s="29" t="s">
        <v>209</v>
      </c>
      <c r="M49" s="81" t="s">
        <v>209</v>
      </c>
      <c r="N49" s="82" t="str">
        <f t="shared" si="5"/>
        <v>./.</v>
      </c>
      <c r="O49" s="83" t="s">
        <v>210</v>
      </c>
      <c r="P49" s="84" t="s">
        <v>145</v>
      </c>
      <c r="Q49" s="85">
        <f t="shared" si="11"/>
        <v>0</v>
      </c>
      <c r="R49" s="86">
        <f t="shared" si="6"/>
        <v>0</v>
      </c>
      <c r="S49" s="86">
        <f t="shared" si="7"/>
        <v>0</v>
      </c>
      <c r="T49" s="86">
        <f t="shared" si="8"/>
        <v>0</v>
      </c>
      <c r="U49" s="86">
        <f t="shared" si="9"/>
        <v>0</v>
      </c>
      <c r="V49" s="81">
        <f t="shared" si="10"/>
        <v>0</v>
      </c>
      <c r="W49" s="88"/>
      <c r="X49" s="88"/>
      <c r="Y49" s="88"/>
      <c r="Z49" s="88"/>
      <c r="AA49" s="88"/>
      <c r="AB49" s="88"/>
      <c r="AC49" s="88"/>
      <c r="AD49" s="36"/>
      <c r="AE49" s="36"/>
      <c r="AF49" s="90"/>
      <c r="AG49" s="91"/>
      <c r="AH49" s="91">
        <v>49</v>
      </c>
      <c r="AI49" s="91">
        <v>3</v>
      </c>
    </row>
    <row r="50" spans="1:35" ht="73.5" hidden="1" customHeight="1" x14ac:dyDescent="0.3">
      <c r="A50" s="42"/>
      <c r="B50" s="42"/>
      <c r="C50" s="42"/>
      <c r="D50" s="42"/>
      <c r="E50" s="42"/>
      <c r="F50" s="42"/>
      <c r="G50" s="42"/>
      <c r="H50" s="42"/>
      <c r="I50" s="42"/>
      <c r="J50" s="42"/>
      <c r="K50" s="42"/>
      <c r="L50" s="42"/>
      <c r="M50" s="42"/>
      <c r="N50" s="42"/>
      <c r="O50" s="42"/>
      <c r="P50" s="74"/>
      <c r="Q50" s="42"/>
      <c r="R50" s="42"/>
      <c r="S50" s="42"/>
      <c r="T50" s="42"/>
      <c r="U50" s="42"/>
      <c r="V50" s="74"/>
      <c r="W50" s="74"/>
      <c r="X50" s="74"/>
      <c r="Y50" s="74"/>
      <c r="Z50" s="74"/>
      <c r="AA50" s="74"/>
      <c r="AB50" s="74"/>
      <c r="AC50" s="74"/>
      <c r="AF50" s="90"/>
      <c r="AG50" s="91"/>
      <c r="AH50" s="92">
        <v>50</v>
      </c>
      <c r="AI50" s="92">
        <v>4</v>
      </c>
    </row>
    <row r="51" spans="1:35" x14ac:dyDescent="0.3">
      <c r="A51" s="42"/>
      <c r="B51" s="42"/>
      <c r="C51" s="42"/>
      <c r="D51" s="42"/>
      <c r="E51" s="42"/>
      <c r="F51" s="42"/>
      <c r="G51" s="42"/>
      <c r="H51" s="42"/>
      <c r="I51" s="42"/>
      <c r="J51" s="42"/>
      <c r="K51" s="42"/>
      <c r="L51" s="42"/>
      <c r="M51" s="42"/>
      <c r="N51" s="42"/>
      <c r="O51" s="42"/>
      <c r="P51" s="74"/>
      <c r="Q51" s="42"/>
      <c r="R51" s="42"/>
      <c r="S51" s="42"/>
      <c r="T51" s="42"/>
      <c r="U51" s="42"/>
      <c r="V51" s="74"/>
      <c r="W51" s="74"/>
      <c r="X51" s="74"/>
      <c r="Y51" s="74"/>
      <c r="Z51" s="74"/>
      <c r="AA51" s="74"/>
      <c r="AB51" s="74"/>
      <c r="AC51" s="74"/>
      <c r="AF51" s="90"/>
      <c r="AG51" s="90"/>
      <c r="AH51" s="90"/>
      <c r="AI51" s="90"/>
    </row>
    <row r="52" spans="1:35" x14ac:dyDescent="0.3">
      <c r="A52" s="42"/>
      <c r="B52" s="42"/>
      <c r="C52" s="42"/>
      <c r="D52" s="42"/>
      <c r="E52" s="42"/>
      <c r="F52" s="42"/>
      <c r="G52" s="42"/>
      <c r="H52" s="42"/>
      <c r="I52" s="42"/>
      <c r="J52" s="42"/>
      <c r="K52" s="42"/>
      <c r="L52" s="42"/>
      <c r="M52" s="42"/>
      <c r="N52" s="42"/>
      <c r="O52" s="42"/>
      <c r="P52" s="74"/>
      <c r="Q52" s="42"/>
      <c r="R52" s="42"/>
      <c r="S52" s="42"/>
      <c r="T52" s="42"/>
      <c r="U52" s="42"/>
      <c r="V52" s="74"/>
      <c r="W52" s="74"/>
      <c r="X52" s="74"/>
      <c r="Y52" s="74"/>
      <c r="Z52" s="74"/>
      <c r="AA52" s="74"/>
      <c r="AB52" s="74"/>
      <c r="AC52" s="74"/>
      <c r="AF52" s="90"/>
      <c r="AG52" s="90"/>
      <c r="AH52" s="90"/>
      <c r="AI52" s="90"/>
    </row>
    <row r="53" spans="1:35" x14ac:dyDescent="0.3">
      <c r="A53" s="42"/>
      <c r="B53" s="42"/>
      <c r="C53" s="42"/>
      <c r="D53" s="42"/>
      <c r="E53" s="42"/>
      <c r="F53" s="42"/>
      <c r="G53" s="42"/>
      <c r="H53" s="42"/>
      <c r="I53" s="42"/>
      <c r="J53" s="42"/>
      <c r="K53" s="42"/>
      <c r="L53" s="42"/>
      <c r="M53" s="42"/>
      <c r="N53" s="42"/>
      <c r="O53" s="42"/>
      <c r="P53" s="74"/>
      <c r="Q53" s="42"/>
      <c r="R53" s="42"/>
      <c r="S53" s="42"/>
      <c r="T53" s="42"/>
      <c r="U53" s="42"/>
      <c r="V53" s="74"/>
      <c r="W53" s="74"/>
      <c r="X53" s="74"/>
      <c r="Y53" s="74"/>
      <c r="Z53" s="74"/>
      <c r="AA53" s="74"/>
      <c r="AB53" s="74"/>
      <c r="AC53" s="74"/>
    </row>
    <row r="54" spans="1:35" x14ac:dyDescent="0.3">
      <c r="A54" s="42"/>
      <c r="B54" s="42"/>
      <c r="C54" s="42"/>
      <c r="D54" s="42"/>
      <c r="E54" s="42"/>
      <c r="F54" s="42"/>
      <c r="G54" s="42"/>
      <c r="H54" s="42"/>
      <c r="I54" s="42"/>
      <c r="J54" s="42"/>
      <c r="K54" s="42"/>
      <c r="L54" s="42"/>
      <c r="M54" s="42"/>
      <c r="N54" s="42"/>
      <c r="O54" s="42"/>
      <c r="P54" s="74"/>
      <c r="Q54" s="42"/>
      <c r="R54" s="42"/>
      <c r="S54" s="42"/>
      <c r="T54" s="42"/>
      <c r="U54" s="42"/>
      <c r="V54" s="74"/>
      <c r="W54" s="74"/>
      <c r="X54" s="74"/>
      <c r="Y54" s="74"/>
      <c r="Z54" s="74"/>
      <c r="AA54" s="74"/>
      <c r="AB54" s="74"/>
      <c r="AC54" s="74"/>
    </row>
    <row r="55" spans="1:35" x14ac:dyDescent="0.3">
      <c r="A55" s="42"/>
      <c r="B55" s="42"/>
      <c r="C55" s="42"/>
      <c r="D55" s="42"/>
      <c r="E55" s="42"/>
      <c r="F55" s="42"/>
      <c r="G55" s="42"/>
      <c r="H55" s="42"/>
      <c r="I55" s="42"/>
      <c r="J55" s="42"/>
      <c r="K55" s="42"/>
      <c r="L55" s="42"/>
      <c r="M55" s="42"/>
      <c r="N55" s="42"/>
      <c r="O55" s="42"/>
      <c r="P55" s="74"/>
      <c r="Q55" s="42"/>
      <c r="R55" s="42"/>
      <c r="S55" s="42"/>
      <c r="T55" s="42"/>
      <c r="U55" s="42"/>
      <c r="V55" s="74"/>
      <c r="W55" s="74"/>
      <c r="X55" s="74"/>
      <c r="Y55" s="74"/>
      <c r="Z55" s="74"/>
      <c r="AA55" s="74"/>
      <c r="AB55" s="74"/>
      <c r="AC55" s="74"/>
    </row>
    <row r="56" spans="1:35" x14ac:dyDescent="0.3">
      <c r="A56" s="42"/>
      <c r="B56" s="42"/>
      <c r="C56" s="42"/>
      <c r="D56" s="42"/>
      <c r="E56" s="42"/>
      <c r="F56" s="42"/>
      <c r="G56" s="42"/>
      <c r="H56" s="42"/>
      <c r="I56" s="42"/>
      <c r="J56" s="42"/>
      <c r="K56" s="42"/>
      <c r="L56" s="42"/>
      <c r="M56" s="42"/>
      <c r="N56" s="42"/>
      <c r="O56" s="42"/>
      <c r="P56" s="74"/>
      <c r="Q56" s="42"/>
      <c r="R56" s="42"/>
      <c r="S56" s="42"/>
      <c r="T56" s="42"/>
      <c r="U56" s="42"/>
      <c r="V56" s="74"/>
      <c r="W56" s="74"/>
      <c r="X56" s="74"/>
      <c r="Y56" s="74"/>
      <c r="Z56" s="74"/>
      <c r="AA56" s="74"/>
      <c r="AB56" s="74"/>
      <c r="AC56" s="74"/>
    </row>
    <row r="57" spans="1:35" x14ac:dyDescent="0.3">
      <c r="A57" s="42"/>
      <c r="B57" s="42"/>
      <c r="C57" s="42"/>
      <c r="D57" s="42"/>
      <c r="E57" s="42"/>
      <c r="F57" s="42"/>
      <c r="G57" s="42"/>
      <c r="H57" s="42"/>
      <c r="I57" s="42"/>
      <c r="J57" s="42"/>
      <c r="K57" s="42"/>
      <c r="L57" s="42"/>
      <c r="M57" s="42"/>
      <c r="N57" s="42"/>
      <c r="O57" s="42"/>
      <c r="P57" s="74"/>
      <c r="Q57" s="42"/>
      <c r="R57" s="42"/>
      <c r="S57" s="42"/>
      <c r="T57" s="42"/>
      <c r="U57" s="42"/>
      <c r="V57" s="74"/>
      <c r="W57" s="74"/>
      <c r="X57" s="74"/>
      <c r="Y57" s="74"/>
      <c r="Z57" s="74"/>
      <c r="AA57" s="74"/>
      <c r="AB57" s="74"/>
      <c r="AC57" s="74"/>
    </row>
    <row r="58" spans="1:35" x14ac:dyDescent="0.3">
      <c r="A58" s="42"/>
      <c r="B58" s="42"/>
      <c r="C58" s="42"/>
      <c r="D58" s="42"/>
      <c r="E58" s="42"/>
      <c r="F58" s="42"/>
      <c r="G58" s="42"/>
      <c r="H58" s="42"/>
      <c r="I58" s="42"/>
      <c r="J58" s="42"/>
      <c r="K58" s="42"/>
      <c r="L58" s="42"/>
      <c r="M58" s="42"/>
      <c r="N58" s="42"/>
      <c r="O58" s="42"/>
      <c r="P58" s="74"/>
      <c r="Q58" s="42"/>
      <c r="R58" s="42"/>
      <c r="S58" s="42"/>
      <c r="T58" s="42"/>
      <c r="U58" s="42"/>
      <c r="V58" s="74"/>
      <c r="W58" s="74"/>
      <c r="X58" s="74"/>
      <c r="Y58" s="74"/>
      <c r="Z58" s="74"/>
      <c r="AA58" s="74"/>
      <c r="AB58" s="74"/>
      <c r="AC58" s="74"/>
    </row>
    <row r="59" spans="1:35" x14ac:dyDescent="0.3">
      <c r="A59" s="42"/>
      <c r="B59" s="42"/>
      <c r="C59" s="42"/>
      <c r="D59" s="42"/>
      <c r="E59" s="42"/>
      <c r="F59" s="42"/>
      <c r="G59" s="42"/>
      <c r="H59" s="42"/>
      <c r="I59" s="42"/>
      <c r="J59" s="42"/>
      <c r="K59" s="42"/>
      <c r="L59" s="42"/>
      <c r="M59" s="42"/>
      <c r="N59" s="42"/>
      <c r="O59" s="42"/>
      <c r="P59" s="74"/>
      <c r="Q59" s="42"/>
      <c r="R59" s="42"/>
      <c r="S59" s="42"/>
      <c r="T59" s="42"/>
      <c r="U59" s="42"/>
      <c r="V59" s="74"/>
      <c r="W59" s="74"/>
      <c r="X59" s="74"/>
      <c r="Y59" s="74"/>
      <c r="Z59" s="74"/>
      <c r="AA59" s="74"/>
      <c r="AB59" s="74"/>
      <c r="AC59" s="74"/>
    </row>
    <row r="60" spans="1:35" x14ac:dyDescent="0.3">
      <c r="A60" s="42"/>
      <c r="B60" s="42"/>
      <c r="C60" s="42"/>
      <c r="D60" s="42"/>
      <c r="E60" s="42"/>
      <c r="F60" s="42"/>
      <c r="G60" s="42"/>
      <c r="H60" s="42"/>
      <c r="I60" s="42"/>
      <c r="J60" s="42"/>
      <c r="K60" s="42"/>
      <c r="L60" s="42"/>
      <c r="M60" s="42"/>
      <c r="N60" s="42"/>
      <c r="O60" s="42"/>
      <c r="P60" s="74"/>
      <c r="Q60" s="42"/>
      <c r="R60" s="42"/>
      <c r="S60" s="42"/>
      <c r="T60" s="42"/>
      <c r="U60" s="42"/>
      <c r="V60" s="74"/>
      <c r="W60" s="74"/>
      <c r="X60" s="74"/>
      <c r="Y60" s="74"/>
      <c r="Z60" s="74"/>
      <c r="AA60" s="74"/>
      <c r="AB60" s="74"/>
      <c r="AC60" s="74"/>
    </row>
    <row r="61" spans="1:35" x14ac:dyDescent="0.3">
      <c r="A61" s="42"/>
      <c r="B61" s="42"/>
      <c r="C61" s="42"/>
      <c r="D61" s="42"/>
      <c r="E61" s="42"/>
      <c r="F61" s="42"/>
      <c r="G61" s="42"/>
      <c r="H61" s="42"/>
      <c r="I61" s="42"/>
      <c r="J61" s="42"/>
      <c r="K61" s="42"/>
      <c r="L61" s="42"/>
      <c r="M61" s="42"/>
      <c r="N61" s="42"/>
      <c r="O61" s="42"/>
      <c r="P61" s="74"/>
      <c r="Q61" s="42"/>
      <c r="R61" s="42"/>
      <c r="S61" s="42"/>
      <c r="T61" s="42"/>
      <c r="U61" s="42"/>
      <c r="V61" s="74"/>
      <c r="W61" s="74"/>
      <c r="X61" s="74"/>
      <c r="Y61" s="74"/>
      <c r="Z61" s="74"/>
      <c r="AA61" s="74"/>
      <c r="AB61" s="74"/>
      <c r="AC61" s="74"/>
    </row>
    <row r="62" spans="1:35" x14ac:dyDescent="0.3">
      <c r="A62" s="42"/>
      <c r="B62" s="42"/>
      <c r="C62" s="42"/>
      <c r="D62" s="42"/>
      <c r="E62" s="42"/>
      <c r="F62" s="42"/>
      <c r="G62" s="42"/>
      <c r="H62" s="42"/>
      <c r="I62" s="42"/>
      <c r="J62" s="42"/>
      <c r="K62" s="42"/>
      <c r="L62" s="42"/>
      <c r="M62" s="42"/>
      <c r="N62" s="42"/>
      <c r="O62" s="42"/>
      <c r="P62" s="74"/>
      <c r="Q62" s="42"/>
      <c r="R62" s="42"/>
      <c r="S62" s="42"/>
      <c r="T62" s="42"/>
      <c r="U62" s="42"/>
      <c r="V62" s="74"/>
      <c r="W62" s="74"/>
      <c r="X62" s="74"/>
      <c r="Y62" s="74"/>
      <c r="Z62" s="74"/>
      <c r="AA62" s="74"/>
      <c r="AB62" s="74"/>
      <c r="AC62" s="74"/>
    </row>
    <row r="63" spans="1:35" x14ac:dyDescent="0.3">
      <c r="A63" s="42"/>
      <c r="B63" s="42"/>
      <c r="C63" s="42"/>
      <c r="D63" s="42"/>
      <c r="E63" s="42"/>
      <c r="F63" s="42"/>
      <c r="G63" s="42"/>
      <c r="H63" s="42"/>
      <c r="I63" s="42"/>
      <c r="J63" s="42"/>
      <c r="K63" s="42"/>
      <c r="L63" s="42"/>
      <c r="M63" s="42"/>
      <c r="N63" s="42"/>
      <c r="O63" s="42"/>
      <c r="P63" s="74"/>
      <c r="Q63" s="42"/>
      <c r="R63" s="42"/>
      <c r="S63" s="42"/>
      <c r="T63" s="42"/>
      <c r="U63" s="42"/>
      <c r="V63" s="74"/>
      <c r="W63" s="74"/>
      <c r="X63" s="74"/>
      <c r="Y63" s="74"/>
      <c r="Z63" s="74"/>
      <c r="AA63" s="74"/>
      <c r="AB63" s="74"/>
      <c r="AC63" s="74"/>
    </row>
    <row r="64" spans="1:35" x14ac:dyDescent="0.3">
      <c r="A64" s="42"/>
      <c r="B64" s="42"/>
      <c r="C64" s="42"/>
      <c r="D64" s="42"/>
      <c r="E64" s="42"/>
      <c r="F64" s="42"/>
      <c r="G64" s="42"/>
      <c r="H64" s="42"/>
      <c r="I64" s="42"/>
      <c r="J64" s="42"/>
      <c r="K64" s="42"/>
      <c r="L64" s="42"/>
      <c r="M64" s="42"/>
      <c r="N64" s="42"/>
      <c r="O64" s="42"/>
      <c r="P64" s="74"/>
      <c r="Q64" s="42"/>
      <c r="R64" s="42"/>
      <c r="S64" s="42"/>
      <c r="T64" s="42"/>
      <c r="U64" s="42"/>
      <c r="V64" s="74"/>
      <c r="W64" s="74"/>
      <c r="X64" s="74"/>
      <c r="Y64" s="74"/>
      <c r="Z64" s="74"/>
      <c r="AA64" s="74"/>
      <c r="AB64" s="74"/>
      <c r="AC64" s="74"/>
    </row>
    <row r="65" spans="1:29" x14ac:dyDescent="0.3">
      <c r="A65" s="42"/>
      <c r="B65" s="42"/>
      <c r="C65" s="42"/>
      <c r="D65" s="42"/>
      <c r="E65" s="42"/>
      <c r="F65" s="42"/>
      <c r="G65" s="42"/>
      <c r="H65" s="42"/>
      <c r="I65" s="42"/>
      <c r="J65" s="42"/>
      <c r="K65" s="42"/>
      <c r="L65" s="42"/>
      <c r="M65" s="42"/>
      <c r="N65" s="42"/>
      <c r="O65" s="42"/>
      <c r="P65" s="74"/>
      <c r="Q65" s="42"/>
      <c r="R65" s="42"/>
      <c r="S65" s="42"/>
      <c r="T65" s="42"/>
      <c r="U65" s="42"/>
      <c r="V65" s="74"/>
      <c r="W65" s="74"/>
      <c r="X65" s="74"/>
      <c r="Y65" s="74"/>
      <c r="Z65" s="74"/>
      <c r="AA65" s="74"/>
      <c r="AB65" s="74"/>
      <c r="AC65" s="74"/>
    </row>
    <row r="66" spans="1:29" x14ac:dyDescent="0.3">
      <c r="A66" s="42"/>
      <c r="B66" s="42"/>
      <c r="C66" s="42"/>
      <c r="D66" s="42"/>
      <c r="E66" s="42"/>
      <c r="F66" s="42"/>
      <c r="G66" s="42"/>
      <c r="H66" s="42"/>
      <c r="I66" s="42"/>
      <c r="J66" s="42"/>
      <c r="K66" s="42"/>
      <c r="L66" s="42"/>
      <c r="M66" s="42"/>
      <c r="N66" s="42"/>
      <c r="O66" s="42"/>
      <c r="P66" s="74"/>
      <c r="Q66" s="42"/>
      <c r="R66" s="42"/>
      <c r="S66" s="42"/>
      <c r="T66" s="42"/>
      <c r="U66" s="42"/>
      <c r="V66" s="74"/>
      <c r="W66" s="74"/>
      <c r="X66" s="74"/>
      <c r="Y66" s="74"/>
      <c r="Z66" s="74"/>
      <c r="AA66" s="74"/>
      <c r="AB66" s="74"/>
      <c r="AC66" s="74"/>
    </row>
    <row r="67" spans="1:29" x14ac:dyDescent="0.3">
      <c r="A67" s="42"/>
      <c r="B67" s="42"/>
      <c r="C67" s="42"/>
      <c r="D67" s="42"/>
      <c r="E67" s="42"/>
      <c r="F67" s="42"/>
      <c r="G67" s="42"/>
      <c r="H67" s="42"/>
      <c r="I67" s="42"/>
      <c r="J67" s="42"/>
      <c r="K67" s="42"/>
      <c r="L67" s="42"/>
      <c r="M67" s="42"/>
      <c r="N67" s="42"/>
      <c r="O67" s="42"/>
      <c r="P67" s="74"/>
      <c r="Q67" s="42"/>
      <c r="R67" s="42"/>
      <c r="S67" s="42"/>
      <c r="T67" s="42"/>
      <c r="U67" s="42"/>
      <c r="V67" s="74"/>
      <c r="W67" s="74"/>
      <c r="X67" s="74"/>
      <c r="Y67" s="74"/>
      <c r="Z67" s="74"/>
      <c r="AA67" s="74"/>
      <c r="AB67" s="74"/>
      <c r="AC67" s="74"/>
    </row>
    <row r="68" spans="1:29" x14ac:dyDescent="0.3">
      <c r="A68" s="42"/>
      <c r="B68" s="42"/>
      <c r="C68" s="42"/>
      <c r="D68" s="42"/>
      <c r="E68" s="42"/>
      <c r="F68" s="42"/>
      <c r="G68" s="42"/>
      <c r="H68" s="42"/>
      <c r="I68" s="42"/>
      <c r="J68" s="42"/>
      <c r="K68" s="42"/>
      <c r="L68" s="42"/>
      <c r="M68" s="42"/>
      <c r="N68" s="42"/>
      <c r="O68" s="42"/>
      <c r="P68" s="74"/>
      <c r="Q68" s="42"/>
      <c r="R68" s="42"/>
      <c r="S68" s="42"/>
      <c r="T68" s="42"/>
      <c r="U68" s="42"/>
      <c r="V68" s="74"/>
      <c r="W68" s="74"/>
      <c r="X68" s="74"/>
      <c r="Y68" s="74"/>
      <c r="Z68" s="74"/>
      <c r="AA68" s="74"/>
      <c r="AB68" s="74"/>
      <c r="AC68" s="74"/>
    </row>
    <row r="69" spans="1:29" x14ac:dyDescent="0.3">
      <c r="A69" s="42"/>
      <c r="B69" s="42"/>
      <c r="C69" s="42"/>
      <c r="D69" s="42"/>
      <c r="E69" s="42"/>
      <c r="F69" s="42"/>
      <c r="G69" s="42"/>
      <c r="H69" s="42"/>
      <c r="I69" s="42"/>
      <c r="J69" s="42"/>
      <c r="K69" s="42"/>
      <c r="L69" s="42"/>
      <c r="M69" s="42"/>
      <c r="N69" s="42"/>
      <c r="O69" s="42"/>
      <c r="P69" s="74"/>
      <c r="Q69" s="42"/>
      <c r="R69" s="42"/>
      <c r="S69" s="42"/>
      <c r="T69" s="42"/>
      <c r="U69" s="42"/>
      <c r="V69" s="74"/>
      <c r="W69" s="74"/>
      <c r="X69" s="74"/>
      <c r="Y69" s="74"/>
      <c r="Z69" s="74"/>
      <c r="AA69" s="74"/>
      <c r="AB69" s="74"/>
      <c r="AC69" s="74"/>
    </row>
    <row r="70" spans="1:29" x14ac:dyDescent="0.3">
      <c r="A70" s="42"/>
      <c r="B70" s="42"/>
      <c r="C70" s="42"/>
      <c r="D70" s="42"/>
      <c r="E70" s="42"/>
      <c r="F70" s="42"/>
      <c r="G70" s="42"/>
      <c r="H70" s="42"/>
      <c r="I70" s="42"/>
      <c r="J70" s="42"/>
      <c r="K70" s="42"/>
      <c r="L70" s="42"/>
      <c r="M70" s="42"/>
      <c r="N70" s="42"/>
      <c r="O70" s="42"/>
      <c r="P70" s="74"/>
      <c r="Q70" s="42"/>
      <c r="R70" s="42"/>
      <c r="S70" s="42"/>
      <c r="T70" s="42"/>
      <c r="U70" s="42"/>
      <c r="V70" s="74"/>
      <c r="W70" s="74"/>
      <c r="X70" s="74"/>
      <c r="Y70" s="74"/>
      <c r="Z70" s="74"/>
      <c r="AA70" s="74"/>
      <c r="AB70" s="74"/>
      <c r="AC70" s="74"/>
    </row>
    <row r="71" spans="1:29" x14ac:dyDescent="0.3">
      <c r="A71" s="42"/>
      <c r="B71" s="42"/>
      <c r="C71" s="42"/>
      <c r="D71" s="42"/>
      <c r="E71" s="42"/>
      <c r="F71" s="42"/>
      <c r="G71" s="42"/>
      <c r="H71" s="42"/>
      <c r="I71" s="42"/>
      <c r="J71" s="42"/>
      <c r="K71" s="42"/>
      <c r="L71" s="42"/>
      <c r="M71" s="42"/>
      <c r="N71" s="42"/>
      <c r="O71" s="42"/>
      <c r="P71" s="74"/>
      <c r="Q71" s="42"/>
      <c r="R71" s="42"/>
      <c r="S71" s="42"/>
      <c r="T71" s="42"/>
      <c r="U71" s="42"/>
      <c r="V71" s="74"/>
      <c r="W71" s="74"/>
      <c r="X71" s="74"/>
      <c r="Y71" s="74"/>
      <c r="Z71" s="74"/>
      <c r="AA71" s="74"/>
      <c r="AB71" s="74"/>
      <c r="AC71" s="74"/>
    </row>
    <row r="72" spans="1:29" x14ac:dyDescent="0.3">
      <c r="A72" s="42"/>
      <c r="B72" s="42"/>
      <c r="C72" s="42"/>
      <c r="D72" s="42"/>
      <c r="E72" s="42"/>
      <c r="F72" s="42"/>
      <c r="G72" s="42"/>
      <c r="H72" s="42"/>
      <c r="I72" s="42"/>
      <c r="J72" s="42"/>
      <c r="K72" s="42"/>
      <c r="L72" s="42"/>
      <c r="M72" s="42"/>
      <c r="N72" s="42"/>
      <c r="O72" s="42"/>
      <c r="P72" s="74"/>
      <c r="Q72" s="42"/>
      <c r="R72" s="42"/>
      <c r="S72" s="42"/>
      <c r="T72" s="42"/>
      <c r="U72" s="42"/>
      <c r="V72" s="74"/>
      <c r="W72" s="74"/>
      <c r="X72" s="74"/>
      <c r="Y72" s="74"/>
      <c r="Z72" s="74"/>
      <c r="AA72" s="74"/>
      <c r="AB72" s="74"/>
      <c r="AC72" s="74"/>
    </row>
    <row r="73" spans="1:29" x14ac:dyDescent="0.3">
      <c r="A73" s="42"/>
      <c r="B73" s="42"/>
      <c r="C73" s="42"/>
      <c r="D73" s="42"/>
      <c r="E73" s="42"/>
      <c r="F73" s="42"/>
      <c r="G73" s="42"/>
      <c r="H73" s="42"/>
      <c r="I73" s="42"/>
      <c r="J73" s="42"/>
      <c r="K73" s="42"/>
      <c r="L73" s="42"/>
      <c r="M73" s="42"/>
      <c r="N73" s="42"/>
      <c r="O73" s="42"/>
      <c r="P73" s="74"/>
      <c r="Q73" s="42"/>
      <c r="R73" s="42"/>
      <c r="S73" s="42"/>
      <c r="T73" s="42"/>
      <c r="U73" s="42"/>
      <c r="V73" s="74"/>
      <c r="W73" s="74"/>
      <c r="X73" s="74"/>
      <c r="Y73" s="74"/>
      <c r="Z73" s="74"/>
      <c r="AA73" s="74"/>
      <c r="AB73" s="74"/>
      <c r="AC73" s="74"/>
    </row>
    <row r="74" spans="1:29" x14ac:dyDescent="0.3">
      <c r="A74" s="42"/>
      <c r="B74" s="42"/>
      <c r="C74" s="42"/>
      <c r="D74" s="42"/>
      <c r="E74" s="42"/>
      <c r="F74" s="42"/>
      <c r="G74" s="42"/>
      <c r="H74" s="42"/>
      <c r="I74" s="42"/>
      <c r="J74" s="42"/>
      <c r="K74" s="42"/>
      <c r="L74" s="42"/>
      <c r="M74" s="42"/>
      <c r="N74" s="42"/>
      <c r="O74" s="42"/>
      <c r="P74" s="74"/>
      <c r="Q74" s="42"/>
      <c r="R74" s="42"/>
      <c r="S74" s="42"/>
      <c r="T74" s="42"/>
      <c r="U74" s="42"/>
      <c r="V74" s="74"/>
      <c r="W74" s="74"/>
      <c r="X74" s="74"/>
      <c r="Y74" s="74"/>
      <c r="Z74" s="74"/>
      <c r="AA74" s="74"/>
      <c r="AB74" s="74"/>
      <c r="AC74" s="74"/>
    </row>
    <row r="75" spans="1:29" x14ac:dyDescent="0.3">
      <c r="A75" s="42"/>
      <c r="B75" s="42"/>
      <c r="C75" s="42"/>
      <c r="D75" s="42"/>
      <c r="E75" s="42"/>
      <c r="F75" s="42"/>
      <c r="G75" s="42"/>
      <c r="H75" s="42"/>
      <c r="I75" s="42"/>
      <c r="J75" s="42"/>
      <c r="K75" s="42"/>
      <c r="L75" s="42"/>
      <c r="M75" s="42"/>
      <c r="N75" s="42"/>
      <c r="O75" s="42"/>
      <c r="P75" s="74"/>
      <c r="Q75" s="42"/>
      <c r="R75" s="42"/>
      <c r="S75" s="42"/>
      <c r="T75" s="42"/>
      <c r="U75" s="42"/>
      <c r="V75" s="74"/>
      <c r="W75" s="74"/>
      <c r="X75" s="74"/>
      <c r="Y75" s="74"/>
      <c r="Z75" s="74"/>
      <c r="AA75" s="74"/>
      <c r="AB75" s="74"/>
      <c r="AC75" s="74"/>
    </row>
    <row r="76" spans="1:29" x14ac:dyDescent="0.3">
      <c r="A76" s="42"/>
      <c r="B76" s="42"/>
      <c r="C76" s="42"/>
      <c r="D76" s="42"/>
      <c r="E76" s="42"/>
      <c r="F76" s="42"/>
      <c r="G76" s="42"/>
      <c r="H76" s="42"/>
      <c r="I76" s="42"/>
      <c r="J76" s="42"/>
      <c r="K76" s="42"/>
      <c r="L76" s="42"/>
      <c r="M76" s="42"/>
      <c r="N76" s="42"/>
      <c r="O76" s="42"/>
      <c r="P76" s="74"/>
      <c r="Q76" s="42"/>
      <c r="R76" s="42"/>
      <c r="S76" s="42"/>
      <c r="T76" s="42"/>
      <c r="U76" s="42"/>
      <c r="V76" s="74"/>
      <c r="W76" s="74"/>
      <c r="X76" s="74"/>
      <c r="Y76" s="74"/>
      <c r="Z76" s="74"/>
      <c r="AA76" s="74"/>
      <c r="AB76" s="74"/>
      <c r="AC76" s="74"/>
    </row>
    <row r="77" spans="1:29" x14ac:dyDescent="0.3">
      <c r="A77" s="42"/>
      <c r="B77" s="42"/>
      <c r="C77" s="42"/>
      <c r="D77" s="42"/>
      <c r="E77" s="42"/>
      <c r="F77" s="42"/>
      <c r="G77" s="42"/>
      <c r="H77" s="42"/>
      <c r="I77" s="42"/>
      <c r="J77" s="42"/>
      <c r="K77" s="42"/>
      <c r="L77" s="42"/>
      <c r="M77" s="42"/>
      <c r="N77" s="42"/>
      <c r="O77" s="42"/>
      <c r="P77" s="74"/>
      <c r="Q77" s="42"/>
      <c r="R77" s="42"/>
      <c r="S77" s="42"/>
      <c r="T77" s="42"/>
      <c r="U77" s="42"/>
      <c r="V77" s="74"/>
      <c r="W77" s="74"/>
      <c r="X77" s="74"/>
      <c r="Y77" s="74"/>
      <c r="Z77" s="74"/>
      <c r="AA77" s="74"/>
      <c r="AB77" s="74"/>
      <c r="AC77" s="74"/>
    </row>
    <row r="78" spans="1:29" x14ac:dyDescent="0.3">
      <c r="A78" s="42"/>
      <c r="B78" s="42"/>
      <c r="C78" s="42"/>
      <c r="D78" s="42"/>
      <c r="E78" s="42"/>
      <c r="F78" s="42"/>
      <c r="G78" s="42"/>
      <c r="H78" s="42"/>
      <c r="I78" s="42"/>
      <c r="J78" s="42"/>
      <c r="K78" s="42"/>
      <c r="L78" s="42"/>
      <c r="M78" s="42"/>
      <c r="N78" s="42"/>
      <c r="O78" s="42"/>
      <c r="P78" s="74"/>
      <c r="Q78" s="42"/>
      <c r="R78" s="42"/>
      <c r="S78" s="42"/>
      <c r="T78" s="42"/>
      <c r="U78" s="42"/>
      <c r="V78" s="74"/>
      <c r="W78" s="74"/>
      <c r="X78" s="74"/>
      <c r="Y78" s="74"/>
      <c r="Z78" s="74"/>
      <c r="AA78" s="74"/>
      <c r="AB78" s="74"/>
      <c r="AC78" s="74"/>
    </row>
    <row r="79" spans="1:29" x14ac:dyDescent="0.3">
      <c r="A79" s="42"/>
      <c r="B79" s="42"/>
      <c r="C79" s="42"/>
      <c r="D79" s="42"/>
      <c r="E79" s="42"/>
      <c r="F79" s="42"/>
      <c r="G79" s="42"/>
      <c r="H79" s="42"/>
      <c r="I79" s="42"/>
      <c r="J79" s="42"/>
      <c r="K79" s="42"/>
      <c r="L79" s="42"/>
      <c r="M79" s="42"/>
      <c r="N79" s="42"/>
      <c r="O79" s="42"/>
      <c r="P79" s="74"/>
      <c r="Q79" s="42"/>
      <c r="R79" s="42"/>
      <c r="S79" s="42"/>
      <c r="T79" s="42"/>
      <c r="U79" s="42"/>
      <c r="V79" s="74"/>
      <c r="W79" s="74"/>
      <c r="X79" s="74"/>
      <c r="Y79" s="74"/>
      <c r="Z79" s="74"/>
      <c r="AA79" s="74"/>
      <c r="AB79" s="74"/>
      <c r="AC79" s="74"/>
    </row>
    <row r="80" spans="1:29" x14ac:dyDescent="0.3">
      <c r="A80" s="42"/>
      <c r="B80" s="42"/>
      <c r="C80" s="42"/>
      <c r="D80" s="42"/>
      <c r="E80" s="42"/>
      <c r="F80" s="42"/>
      <c r="G80" s="42"/>
      <c r="H80" s="42"/>
      <c r="I80" s="42"/>
      <c r="J80" s="42"/>
      <c r="K80" s="42"/>
      <c r="L80" s="42"/>
      <c r="M80" s="42"/>
      <c r="N80" s="42"/>
      <c r="O80" s="42"/>
      <c r="P80" s="74"/>
      <c r="Q80" s="42"/>
      <c r="R80" s="42"/>
      <c r="S80" s="42"/>
      <c r="T80" s="42"/>
      <c r="U80" s="42"/>
      <c r="V80" s="74"/>
      <c r="W80" s="74"/>
      <c r="X80" s="74"/>
      <c r="Y80" s="74"/>
      <c r="Z80" s="74"/>
      <c r="AA80" s="74"/>
      <c r="AB80" s="74"/>
      <c r="AC80" s="74"/>
    </row>
    <row r="81" spans="1:29" x14ac:dyDescent="0.3">
      <c r="A81" s="42"/>
      <c r="B81" s="42"/>
      <c r="C81" s="42"/>
      <c r="D81" s="42"/>
      <c r="E81" s="42"/>
      <c r="F81" s="42"/>
      <c r="G81" s="42"/>
      <c r="H81" s="42"/>
      <c r="I81" s="42"/>
      <c r="J81" s="42"/>
      <c r="K81" s="42"/>
      <c r="L81" s="42"/>
      <c r="M81" s="42"/>
      <c r="N81" s="42"/>
      <c r="O81" s="42"/>
      <c r="P81" s="74"/>
      <c r="Q81" s="42"/>
      <c r="R81" s="42"/>
      <c r="S81" s="42"/>
      <c r="T81" s="42"/>
      <c r="U81" s="42"/>
      <c r="V81" s="74"/>
      <c r="W81" s="74"/>
      <c r="X81" s="74"/>
      <c r="Y81" s="74"/>
      <c r="Z81" s="74"/>
      <c r="AA81" s="74"/>
      <c r="AB81" s="74"/>
      <c r="AC81" s="74"/>
    </row>
    <row r="82" spans="1:29" x14ac:dyDescent="0.3">
      <c r="A82" s="42"/>
      <c r="B82" s="42"/>
      <c r="C82" s="42"/>
      <c r="D82" s="42"/>
      <c r="E82" s="42"/>
      <c r="F82" s="42"/>
      <c r="G82" s="42"/>
      <c r="H82" s="42"/>
      <c r="I82" s="42"/>
      <c r="J82" s="42"/>
      <c r="K82" s="42"/>
      <c r="L82" s="42"/>
      <c r="M82" s="42"/>
      <c r="N82" s="42"/>
      <c r="O82" s="42"/>
      <c r="P82" s="74"/>
      <c r="Q82" s="42"/>
      <c r="R82" s="42"/>
      <c r="S82" s="42"/>
      <c r="T82" s="42"/>
      <c r="U82" s="42"/>
      <c r="V82" s="74"/>
      <c r="W82" s="74"/>
      <c r="X82" s="74"/>
      <c r="Y82" s="74"/>
      <c r="Z82" s="74"/>
      <c r="AA82" s="74"/>
      <c r="AB82" s="74"/>
      <c r="AC82" s="74"/>
    </row>
    <row r="83" spans="1:29" x14ac:dyDescent="0.3">
      <c r="A83" s="42"/>
      <c r="B83" s="42"/>
      <c r="C83" s="42"/>
      <c r="D83" s="42"/>
      <c r="E83" s="42"/>
      <c r="F83" s="42"/>
      <c r="G83" s="42"/>
      <c r="H83" s="42"/>
      <c r="I83" s="42"/>
      <c r="J83" s="42"/>
      <c r="K83" s="42"/>
      <c r="L83" s="42"/>
      <c r="M83" s="42"/>
      <c r="N83" s="42"/>
      <c r="O83" s="42"/>
      <c r="P83" s="74"/>
      <c r="Q83" s="42"/>
      <c r="R83" s="42"/>
      <c r="S83" s="42"/>
      <c r="T83" s="42"/>
      <c r="U83" s="42"/>
      <c r="V83" s="74"/>
      <c r="W83" s="74"/>
      <c r="X83" s="74"/>
      <c r="Y83" s="74"/>
      <c r="Z83" s="74"/>
      <c r="AA83" s="74"/>
      <c r="AB83" s="74"/>
      <c r="AC83" s="74"/>
    </row>
    <row r="84" spans="1:29" x14ac:dyDescent="0.3">
      <c r="A84" s="42"/>
      <c r="B84" s="42"/>
      <c r="C84" s="42"/>
      <c r="D84" s="42"/>
      <c r="E84" s="42"/>
      <c r="F84" s="42"/>
      <c r="G84" s="42"/>
      <c r="H84" s="42"/>
      <c r="I84" s="42"/>
      <c r="J84" s="42"/>
      <c r="K84" s="42"/>
      <c r="L84" s="42"/>
      <c r="M84" s="42"/>
      <c r="N84" s="42"/>
      <c r="O84" s="42"/>
      <c r="P84" s="74"/>
      <c r="Q84" s="42"/>
      <c r="R84" s="42"/>
      <c r="S84" s="42"/>
      <c r="T84" s="42"/>
      <c r="U84" s="42"/>
      <c r="V84" s="74"/>
      <c r="W84" s="74"/>
      <c r="X84" s="74"/>
      <c r="Y84" s="74"/>
      <c r="Z84" s="74"/>
      <c r="AA84" s="74"/>
      <c r="AB84" s="74"/>
      <c r="AC84" s="74"/>
    </row>
    <row r="85" spans="1:29" x14ac:dyDescent="0.3">
      <c r="A85" s="42"/>
      <c r="B85" s="42"/>
      <c r="C85" s="42"/>
      <c r="D85" s="42"/>
      <c r="E85" s="42"/>
      <c r="F85" s="42"/>
      <c r="G85" s="42"/>
      <c r="H85" s="42"/>
      <c r="I85" s="42"/>
      <c r="J85" s="42"/>
      <c r="K85" s="42"/>
      <c r="L85" s="42"/>
      <c r="M85" s="42"/>
      <c r="N85" s="42"/>
      <c r="O85" s="42"/>
      <c r="P85" s="74"/>
      <c r="Q85" s="42"/>
      <c r="R85" s="42"/>
      <c r="S85" s="42"/>
      <c r="T85" s="42"/>
      <c r="U85" s="42"/>
      <c r="V85" s="74"/>
      <c r="W85" s="74"/>
      <c r="X85" s="74"/>
      <c r="Y85" s="74"/>
      <c r="Z85" s="74"/>
      <c r="AA85" s="74"/>
      <c r="AB85" s="74"/>
      <c r="AC85" s="74"/>
    </row>
    <row r="86" spans="1:29" x14ac:dyDescent="0.3">
      <c r="A86" s="42"/>
      <c r="B86" s="42"/>
      <c r="C86" s="42"/>
      <c r="D86" s="42"/>
      <c r="E86" s="42"/>
      <c r="F86" s="42"/>
      <c r="G86" s="42"/>
      <c r="H86" s="42"/>
      <c r="I86" s="42"/>
      <c r="J86" s="42"/>
      <c r="K86" s="42"/>
      <c r="L86" s="42"/>
      <c r="M86" s="42"/>
      <c r="N86" s="42"/>
      <c r="O86" s="42"/>
      <c r="P86" s="74"/>
      <c r="Q86" s="42"/>
      <c r="R86" s="42"/>
      <c r="S86" s="42"/>
      <c r="T86" s="42"/>
      <c r="U86" s="42"/>
      <c r="V86" s="74"/>
      <c r="W86" s="74"/>
      <c r="X86" s="74"/>
      <c r="Y86" s="74"/>
      <c r="Z86" s="74"/>
      <c r="AA86" s="74"/>
      <c r="AB86" s="74"/>
      <c r="AC86" s="74"/>
    </row>
    <row r="87" spans="1:29" x14ac:dyDescent="0.3">
      <c r="A87" s="42"/>
      <c r="B87" s="42"/>
      <c r="C87" s="42"/>
      <c r="D87" s="42"/>
      <c r="E87" s="42"/>
      <c r="F87" s="42"/>
      <c r="G87" s="42"/>
      <c r="H87" s="42"/>
      <c r="I87" s="42"/>
      <c r="J87" s="42"/>
      <c r="K87" s="42"/>
      <c r="L87" s="42"/>
      <c r="M87" s="42"/>
      <c r="N87" s="42"/>
      <c r="O87" s="42"/>
      <c r="P87" s="74"/>
      <c r="Q87" s="42"/>
      <c r="R87" s="42"/>
      <c r="S87" s="42"/>
      <c r="T87" s="42"/>
      <c r="U87" s="42"/>
      <c r="V87" s="74"/>
      <c r="W87" s="74"/>
      <c r="X87" s="74"/>
      <c r="Y87" s="74"/>
      <c r="Z87" s="74"/>
      <c r="AA87" s="74"/>
      <c r="AB87" s="74"/>
      <c r="AC87" s="74"/>
    </row>
    <row r="88" spans="1:29" x14ac:dyDescent="0.3">
      <c r="A88" s="42"/>
      <c r="B88" s="42"/>
      <c r="C88" s="42"/>
      <c r="D88" s="42"/>
      <c r="E88" s="42"/>
      <c r="F88" s="42"/>
      <c r="G88" s="42"/>
      <c r="H88" s="42"/>
      <c r="I88" s="42"/>
      <c r="J88" s="42"/>
      <c r="K88" s="42"/>
      <c r="L88" s="42"/>
      <c r="M88" s="42"/>
      <c r="N88" s="42"/>
      <c r="O88" s="42"/>
      <c r="P88" s="74"/>
      <c r="Q88" s="42"/>
      <c r="R88" s="42"/>
      <c r="S88" s="42"/>
      <c r="T88" s="42"/>
      <c r="U88" s="42"/>
      <c r="V88" s="74"/>
      <c r="W88" s="74"/>
      <c r="X88" s="74"/>
      <c r="Y88" s="74"/>
      <c r="Z88" s="74"/>
      <c r="AA88" s="74"/>
      <c r="AB88" s="74"/>
      <c r="AC88" s="74"/>
    </row>
    <row r="89" spans="1:29" x14ac:dyDescent="0.3">
      <c r="A89" s="42"/>
      <c r="B89" s="42"/>
      <c r="C89" s="42"/>
      <c r="D89" s="42"/>
      <c r="E89" s="42"/>
      <c r="F89" s="42"/>
      <c r="G89" s="42"/>
      <c r="H89" s="42"/>
      <c r="I89" s="42"/>
      <c r="J89" s="42"/>
      <c r="K89" s="42"/>
      <c r="L89" s="42"/>
      <c r="M89" s="42"/>
      <c r="N89" s="42"/>
      <c r="O89" s="42"/>
      <c r="P89" s="74"/>
      <c r="Q89" s="42"/>
      <c r="R89" s="42"/>
      <c r="S89" s="42"/>
      <c r="T89" s="42"/>
      <c r="U89" s="42"/>
      <c r="V89" s="74"/>
      <c r="W89" s="74"/>
      <c r="X89" s="74"/>
      <c r="Y89" s="74"/>
      <c r="Z89" s="74"/>
      <c r="AA89" s="74"/>
      <c r="AB89" s="74"/>
      <c r="AC89" s="74"/>
    </row>
    <row r="90" spans="1:29" x14ac:dyDescent="0.3">
      <c r="A90" s="42"/>
      <c r="B90" s="42"/>
      <c r="C90" s="42"/>
      <c r="D90" s="42"/>
      <c r="E90" s="42"/>
      <c r="F90" s="42"/>
      <c r="G90" s="42"/>
      <c r="H90" s="42"/>
      <c r="I90" s="42"/>
      <c r="J90" s="42"/>
      <c r="K90" s="42"/>
      <c r="L90" s="42"/>
      <c r="M90" s="42"/>
      <c r="N90" s="42"/>
      <c r="O90" s="42"/>
      <c r="P90" s="74"/>
      <c r="Q90" s="42"/>
      <c r="R90" s="42"/>
      <c r="S90" s="42"/>
      <c r="T90" s="42"/>
      <c r="U90" s="42"/>
      <c r="V90" s="74"/>
      <c r="W90" s="74"/>
      <c r="X90" s="74"/>
      <c r="Y90" s="74"/>
      <c r="Z90" s="74"/>
      <c r="AA90" s="74"/>
      <c r="AB90" s="74"/>
      <c r="AC90" s="74"/>
    </row>
    <row r="91" spans="1:29" x14ac:dyDescent="0.3">
      <c r="A91" s="42"/>
      <c r="B91" s="42"/>
      <c r="C91" s="42"/>
      <c r="D91" s="42"/>
      <c r="E91" s="42"/>
      <c r="F91" s="42"/>
      <c r="G91" s="42"/>
      <c r="H91" s="42"/>
      <c r="I91" s="42"/>
      <c r="J91" s="42"/>
      <c r="K91" s="42"/>
      <c r="L91" s="42"/>
      <c r="M91" s="42"/>
      <c r="N91" s="42"/>
      <c r="O91" s="42"/>
      <c r="P91" s="74"/>
      <c r="Q91" s="42"/>
      <c r="R91" s="42"/>
      <c r="S91" s="42"/>
      <c r="T91" s="42"/>
      <c r="U91" s="42"/>
      <c r="V91" s="74"/>
      <c r="W91" s="74"/>
      <c r="X91" s="74"/>
      <c r="Y91" s="74"/>
      <c r="Z91" s="74"/>
      <c r="AA91" s="74"/>
      <c r="AB91" s="74"/>
      <c r="AC91" s="74"/>
    </row>
    <row r="92" spans="1:29" x14ac:dyDescent="0.3">
      <c r="A92" s="42"/>
      <c r="B92" s="42"/>
      <c r="C92" s="42"/>
      <c r="D92" s="42"/>
      <c r="E92" s="42"/>
      <c r="F92" s="42"/>
      <c r="G92" s="42"/>
      <c r="H92" s="42"/>
      <c r="I92" s="42"/>
      <c r="J92" s="42"/>
      <c r="K92" s="42"/>
      <c r="L92" s="42"/>
      <c r="M92" s="42"/>
      <c r="N92" s="42"/>
      <c r="O92" s="42"/>
      <c r="P92" s="74"/>
      <c r="Q92" s="42"/>
      <c r="R92" s="42"/>
      <c r="S92" s="42"/>
      <c r="T92" s="42"/>
      <c r="U92" s="42"/>
      <c r="V92" s="74"/>
      <c r="W92" s="74"/>
      <c r="X92" s="74"/>
      <c r="Y92" s="74"/>
      <c r="Z92" s="74"/>
      <c r="AA92" s="74"/>
      <c r="AB92" s="74"/>
      <c r="AC92" s="74"/>
    </row>
    <row r="93" spans="1:29" x14ac:dyDescent="0.3">
      <c r="A93" s="42"/>
      <c r="B93" s="42"/>
      <c r="C93" s="42"/>
      <c r="D93" s="42"/>
      <c r="E93" s="42"/>
      <c r="F93" s="42"/>
      <c r="G93" s="42"/>
      <c r="H93" s="42"/>
      <c r="I93" s="42"/>
      <c r="J93" s="42"/>
      <c r="K93" s="42"/>
      <c r="L93" s="42"/>
      <c r="M93" s="42"/>
      <c r="N93" s="42"/>
      <c r="O93" s="42"/>
      <c r="P93" s="74"/>
      <c r="Q93" s="42"/>
      <c r="R93" s="42"/>
      <c r="S93" s="42"/>
      <c r="T93" s="42"/>
      <c r="U93" s="42"/>
      <c r="V93" s="74"/>
      <c r="W93" s="74"/>
      <c r="X93" s="74"/>
      <c r="Y93" s="74"/>
      <c r="Z93" s="74"/>
      <c r="AA93" s="74"/>
      <c r="AB93" s="74"/>
      <c r="AC93" s="74"/>
    </row>
    <row r="94" spans="1:29" x14ac:dyDescent="0.3">
      <c r="A94" s="42"/>
      <c r="B94" s="42"/>
      <c r="C94" s="42"/>
      <c r="D94" s="42"/>
      <c r="E94" s="42"/>
      <c r="F94" s="42"/>
      <c r="G94" s="42"/>
      <c r="H94" s="42"/>
      <c r="I94" s="42"/>
      <c r="J94" s="42"/>
      <c r="K94" s="42"/>
      <c r="L94" s="42"/>
      <c r="M94" s="42"/>
      <c r="N94" s="42"/>
      <c r="O94" s="42"/>
      <c r="P94" s="74"/>
      <c r="Q94" s="42"/>
      <c r="R94" s="42"/>
      <c r="S94" s="42"/>
      <c r="T94" s="42"/>
      <c r="U94" s="42"/>
      <c r="V94" s="74"/>
      <c r="W94" s="74"/>
      <c r="X94" s="74"/>
      <c r="Y94" s="74"/>
      <c r="Z94" s="74"/>
      <c r="AA94" s="74"/>
      <c r="AB94" s="74"/>
      <c r="AC94" s="74"/>
    </row>
    <row r="95" spans="1:29" x14ac:dyDescent="0.3">
      <c r="A95" s="42"/>
      <c r="B95" s="42"/>
      <c r="C95" s="42"/>
      <c r="D95" s="42"/>
      <c r="E95" s="42"/>
      <c r="F95" s="42"/>
      <c r="G95" s="42"/>
      <c r="H95" s="42"/>
      <c r="I95" s="42"/>
      <c r="J95" s="42"/>
      <c r="K95" s="42"/>
      <c r="L95" s="42"/>
      <c r="M95" s="42"/>
      <c r="N95" s="42"/>
      <c r="O95" s="42"/>
      <c r="P95" s="74"/>
      <c r="Q95" s="42"/>
      <c r="R95" s="42"/>
      <c r="S95" s="42"/>
      <c r="T95" s="42"/>
      <c r="U95" s="42"/>
      <c r="V95" s="74"/>
      <c r="W95" s="74"/>
      <c r="X95" s="74"/>
      <c r="Y95" s="74"/>
      <c r="Z95" s="74"/>
      <c r="AA95" s="74"/>
      <c r="AB95" s="74"/>
      <c r="AC95" s="74"/>
    </row>
    <row r="96" spans="1:29" x14ac:dyDescent="0.3">
      <c r="A96" s="42"/>
      <c r="B96" s="42"/>
      <c r="C96" s="42"/>
      <c r="D96" s="42"/>
      <c r="E96" s="42"/>
      <c r="F96" s="42"/>
      <c r="G96" s="42"/>
      <c r="H96" s="42"/>
      <c r="I96" s="42"/>
      <c r="J96" s="42"/>
      <c r="K96" s="42"/>
      <c r="L96" s="42"/>
      <c r="M96" s="42"/>
      <c r="N96" s="42"/>
      <c r="O96" s="42"/>
      <c r="P96" s="74"/>
      <c r="Q96" s="42"/>
      <c r="R96" s="42"/>
      <c r="S96" s="42"/>
      <c r="T96" s="42"/>
      <c r="U96" s="42"/>
      <c r="V96" s="74"/>
      <c r="W96" s="74"/>
      <c r="X96" s="74"/>
      <c r="Y96" s="74"/>
      <c r="Z96" s="74"/>
      <c r="AA96" s="74"/>
      <c r="AB96" s="74"/>
      <c r="AC96" s="74"/>
    </row>
    <row r="97" spans="1:29" x14ac:dyDescent="0.3">
      <c r="A97" s="42"/>
      <c r="B97" s="42"/>
      <c r="C97" s="42"/>
      <c r="D97" s="42"/>
      <c r="E97" s="42"/>
      <c r="F97" s="42"/>
      <c r="G97" s="42"/>
      <c r="H97" s="42"/>
      <c r="I97" s="42"/>
      <c r="J97" s="42"/>
      <c r="K97" s="42"/>
      <c r="L97" s="42"/>
      <c r="M97" s="42"/>
      <c r="N97" s="42"/>
      <c r="O97" s="42"/>
      <c r="P97" s="74"/>
      <c r="Q97" s="42"/>
      <c r="R97" s="42"/>
      <c r="S97" s="42"/>
      <c r="T97" s="42"/>
      <c r="U97" s="42"/>
      <c r="V97" s="74"/>
      <c r="W97" s="74"/>
      <c r="X97" s="74"/>
      <c r="Y97" s="74"/>
      <c r="Z97" s="74"/>
      <c r="AA97" s="74"/>
      <c r="AB97" s="74"/>
      <c r="AC97" s="74"/>
    </row>
    <row r="98" spans="1:29" x14ac:dyDescent="0.3">
      <c r="A98" s="42"/>
      <c r="B98" s="42"/>
      <c r="C98" s="42"/>
      <c r="D98" s="42"/>
      <c r="E98" s="42"/>
      <c r="F98" s="42"/>
      <c r="G98" s="42"/>
      <c r="H98" s="42"/>
      <c r="I98" s="42"/>
      <c r="J98" s="42"/>
      <c r="K98" s="42"/>
      <c r="L98" s="42"/>
      <c r="M98" s="42"/>
      <c r="N98" s="42"/>
      <c r="O98" s="42"/>
      <c r="P98" s="74"/>
      <c r="Q98" s="42"/>
      <c r="R98" s="42"/>
      <c r="S98" s="42"/>
      <c r="T98" s="42"/>
      <c r="U98" s="42"/>
      <c r="V98" s="74"/>
      <c r="W98" s="74"/>
      <c r="X98" s="74"/>
      <c r="Y98" s="74"/>
      <c r="Z98" s="74"/>
      <c r="AA98" s="74"/>
      <c r="AB98" s="74"/>
      <c r="AC98" s="74"/>
    </row>
    <row r="99" spans="1:29" x14ac:dyDescent="0.3">
      <c r="A99" s="42"/>
      <c r="B99" s="42"/>
      <c r="C99" s="42"/>
      <c r="D99" s="42"/>
      <c r="E99" s="42"/>
      <c r="F99" s="42"/>
      <c r="G99" s="42"/>
      <c r="H99" s="42"/>
      <c r="I99" s="42"/>
      <c r="J99" s="42"/>
      <c r="K99" s="42"/>
      <c r="L99" s="42"/>
      <c r="M99" s="42"/>
      <c r="N99" s="42"/>
      <c r="O99" s="42"/>
      <c r="P99" s="74"/>
      <c r="Q99" s="42"/>
      <c r="R99" s="42"/>
      <c r="S99" s="42"/>
      <c r="T99" s="42"/>
      <c r="U99" s="42"/>
      <c r="V99" s="74"/>
      <c r="W99" s="74"/>
      <c r="X99" s="74"/>
      <c r="Y99" s="74"/>
      <c r="Z99" s="74"/>
      <c r="AA99" s="74"/>
      <c r="AB99" s="74"/>
      <c r="AC99" s="74"/>
    </row>
    <row r="100" spans="1:29" x14ac:dyDescent="0.3">
      <c r="A100" s="42"/>
      <c r="B100" s="42"/>
      <c r="C100" s="42"/>
      <c r="D100" s="42"/>
      <c r="E100" s="42"/>
      <c r="F100" s="42"/>
      <c r="G100" s="42"/>
      <c r="H100" s="42"/>
      <c r="I100" s="42"/>
      <c r="J100" s="42"/>
      <c r="K100" s="42"/>
      <c r="L100" s="42"/>
      <c r="M100" s="42"/>
      <c r="N100" s="42"/>
      <c r="O100" s="42"/>
      <c r="P100" s="74"/>
      <c r="Q100" s="42"/>
      <c r="R100" s="42"/>
      <c r="S100" s="42"/>
      <c r="T100" s="42"/>
      <c r="U100" s="42"/>
      <c r="V100" s="74"/>
      <c r="W100" s="74"/>
      <c r="X100" s="74"/>
      <c r="Y100" s="74"/>
      <c r="Z100" s="74"/>
      <c r="AA100" s="74"/>
      <c r="AB100" s="74"/>
      <c r="AC100" s="74"/>
    </row>
    <row r="101" spans="1:29" x14ac:dyDescent="0.3">
      <c r="A101" s="42"/>
      <c r="B101" s="42"/>
      <c r="C101" s="42"/>
      <c r="D101" s="42"/>
      <c r="E101" s="42"/>
      <c r="F101" s="42"/>
      <c r="G101" s="42"/>
      <c r="H101" s="42"/>
      <c r="I101" s="42"/>
      <c r="J101" s="42"/>
      <c r="K101" s="42"/>
      <c r="L101" s="42"/>
      <c r="M101" s="42"/>
      <c r="N101" s="42"/>
      <c r="O101" s="42"/>
      <c r="P101" s="74"/>
      <c r="Q101" s="42"/>
      <c r="R101" s="42"/>
      <c r="S101" s="42"/>
      <c r="T101" s="42"/>
      <c r="U101" s="42"/>
      <c r="V101" s="74"/>
      <c r="W101" s="74"/>
      <c r="X101" s="74"/>
      <c r="Y101" s="74"/>
      <c r="Z101" s="74"/>
      <c r="AA101" s="74"/>
      <c r="AB101" s="74"/>
      <c r="AC101" s="74"/>
    </row>
    <row r="102" spans="1:29" x14ac:dyDescent="0.3">
      <c r="A102" s="42"/>
      <c r="B102" s="42"/>
      <c r="C102" s="42"/>
      <c r="D102" s="42"/>
      <c r="E102" s="42"/>
      <c r="F102" s="42"/>
      <c r="G102" s="42"/>
      <c r="H102" s="42"/>
      <c r="I102" s="42"/>
      <c r="J102" s="42"/>
      <c r="K102" s="42"/>
      <c r="L102" s="42"/>
      <c r="M102" s="42"/>
      <c r="N102" s="42"/>
      <c r="O102" s="42"/>
      <c r="P102" s="74"/>
      <c r="Q102" s="42"/>
      <c r="R102" s="42"/>
      <c r="S102" s="42"/>
      <c r="T102" s="42"/>
      <c r="U102" s="42"/>
      <c r="V102" s="74"/>
      <c r="W102" s="74"/>
      <c r="X102" s="74"/>
      <c r="Y102" s="74"/>
      <c r="Z102" s="74"/>
      <c r="AA102" s="74"/>
      <c r="AB102" s="74"/>
      <c r="AC102" s="74"/>
    </row>
    <row r="103" spans="1:29" x14ac:dyDescent="0.3">
      <c r="A103" s="42"/>
      <c r="B103" s="42"/>
      <c r="C103" s="42"/>
      <c r="D103" s="42"/>
      <c r="E103" s="42"/>
      <c r="F103" s="42"/>
      <c r="G103" s="42"/>
      <c r="H103" s="42"/>
      <c r="I103" s="42"/>
      <c r="J103" s="42"/>
      <c r="K103" s="42"/>
      <c r="L103" s="42"/>
      <c r="M103" s="42"/>
      <c r="N103" s="42"/>
      <c r="O103" s="42"/>
      <c r="P103" s="74"/>
      <c r="Q103" s="42"/>
      <c r="R103" s="42"/>
      <c r="S103" s="42"/>
      <c r="T103" s="42"/>
      <c r="U103" s="42"/>
      <c r="V103" s="74"/>
      <c r="W103" s="74"/>
      <c r="X103" s="74"/>
      <c r="Y103" s="74"/>
      <c r="Z103" s="74"/>
      <c r="AA103" s="74"/>
      <c r="AB103" s="74"/>
      <c r="AC103" s="74"/>
    </row>
    <row r="104" spans="1:29" x14ac:dyDescent="0.3">
      <c r="A104" s="42"/>
      <c r="B104" s="42"/>
      <c r="C104" s="42"/>
      <c r="D104" s="42"/>
      <c r="E104" s="42"/>
      <c r="F104" s="42"/>
      <c r="G104" s="42"/>
      <c r="H104" s="42"/>
      <c r="I104" s="42"/>
      <c r="J104" s="42"/>
      <c r="K104" s="42"/>
      <c r="L104" s="42"/>
      <c r="M104" s="42"/>
      <c r="N104" s="42"/>
      <c r="O104" s="42"/>
      <c r="P104" s="74"/>
      <c r="Q104" s="42"/>
      <c r="R104" s="42"/>
      <c r="S104" s="42"/>
      <c r="T104" s="42"/>
      <c r="U104" s="42"/>
      <c r="V104" s="74"/>
      <c r="W104" s="74"/>
      <c r="X104" s="74"/>
      <c r="Y104" s="74"/>
      <c r="Z104" s="74"/>
      <c r="AA104" s="74"/>
      <c r="AB104" s="74"/>
      <c r="AC104" s="74"/>
    </row>
    <row r="105" spans="1:29" x14ac:dyDescent="0.3">
      <c r="A105" s="42"/>
      <c r="B105" s="42"/>
      <c r="C105" s="42"/>
      <c r="D105" s="42"/>
      <c r="E105" s="42"/>
      <c r="F105" s="42"/>
      <c r="G105" s="42"/>
      <c r="H105" s="42"/>
      <c r="I105" s="42"/>
      <c r="J105" s="42"/>
      <c r="K105" s="42"/>
      <c r="L105" s="42"/>
      <c r="M105" s="42"/>
      <c r="N105" s="42"/>
      <c r="O105" s="42"/>
      <c r="P105" s="74"/>
      <c r="Q105" s="42"/>
      <c r="R105" s="42"/>
      <c r="S105" s="42"/>
      <c r="T105" s="42"/>
      <c r="U105" s="42"/>
      <c r="V105" s="74"/>
      <c r="W105" s="74"/>
      <c r="X105" s="74"/>
      <c r="Y105" s="74"/>
      <c r="Z105" s="74"/>
      <c r="AA105" s="74"/>
      <c r="AB105" s="74"/>
      <c r="AC105" s="74"/>
    </row>
    <row r="106" spans="1:29" x14ac:dyDescent="0.3">
      <c r="A106" s="42"/>
      <c r="B106" s="42"/>
      <c r="C106" s="42"/>
      <c r="D106" s="42"/>
      <c r="E106" s="42"/>
      <c r="F106" s="42"/>
      <c r="G106" s="42"/>
      <c r="H106" s="42"/>
      <c r="I106" s="42"/>
      <c r="J106" s="42"/>
      <c r="K106" s="42"/>
      <c r="L106" s="42"/>
      <c r="M106" s="42"/>
      <c r="N106" s="42"/>
      <c r="O106" s="42"/>
      <c r="P106" s="74"/>
      <c r="Q106" s="42"/>
      <c r="R106" s="42"/>
      <c r="S106" s="42"/>
      <c r="T106" s="42"/>
      <c r="U106" s="42"/>
      <c r="V106" s="74"/>
      <c r="W106" s="74"/>
      <c r="X106" s="74"/>
      <c r="Y106" s="74"/>
      <c r="Z106" s="74"/>
      <c r="AA106" s="74"/>
      <c r="AB106" s="74"/>
      <c r="AC106" s="74"/>
    </row>
    <row r="107" spans="1:29" x14ac:dyDescent="0.3">
      <c r="A107" s="42"/>
      <c r="B107" s="42"/>
      <c r="C107" s="42"/>
      <c r="D107" s="42"/>
      <c r="E107" s="42"/>
      <c r="F107" s="42"/>
      <c r="G107" s="42"/>
      <c r="H107" s="42"/>
      <c r="I107" s="42"/>
      <c r="J107" s="42"/>
      <c r="K107" s="42"/>
      <c r="L107" s="42"/>
      <c r="M107" s="42"/>
      <c r="N107" s="42"/>
      <c r="O107" s="42"/>
      <c r="P107" s="74"/>
      <c r="Q107" s="42"/>
      <c r="R107" s="42"/>
      <c r="S107" s="42"/>
      <c r="T107" s="42"/>
      <c r="U107" s="42"/>
      <c r="V107" s="74"/>
      <c r="W107" s="74"/>
      <c r="X107" s="74"/>
      <c r="Y107" s="74"/>
      <c r="Z107" s="74"/>
      <c r="AA107" s="74"/>
      <c r="AB107" s="74"/>
      <c r="AC107" s="74"/>
    </row>
    <row r="108" spans="1:29" x14ac:dyDescent="0.3">
      <c r="A108" s="42"/>
      <c r="B108" s="42"/>
      <c r="C108" s="42"/>
      <c r="D108" s="42"/>
      <c r="E108" s="42"/>
      <c r="F108" s="42"/>
      <c r="G108" s="42"/>
      <c r="H108" s="42"/>
      <c r="I108" s="42"/>
      <c r="J108" s="42"/>
      <c r="K108" s="42"/>
      <c r="L108" s="42"/>
      <c r="M108" s="42"/>
      <c r="N108" s="42"/>
      <c r="O108" s="42"/>
      <c r="P108" s="74"/>
      <c r="Q108" s="42"/>
      <c r="R108" s="42"/>
      <c r="S108" s="42"/>
      <c r="T108" s="42"/>
      <c r="U108" s="42"/>
      <c r="V108" s="74"/>
      <c r="W108" s="74"/>
      <c r="X108" s="74"/>
      <c r="Y108" s="74"/>
      <c r="Z108" s="74"/>
      <c r="AA108" s="74"/>
      <c r="AB108" s="74"/>
      <c r="AC108" s="74"/>
    </row>
    <row r="109" spans="1:29" x14ac:dyDescent="0.3">
      <c r="A109" s="42"/>
      <c r="B109" s="42"/>
      <c r="C109" s="42"/>
      <c r="D109" s="42"/>
      <c r="E109" s="42"/>
      <c r="F109" s="42"/>
      <c r="G109" s="42"/>
      <c r="H109" s="42"/>
      <c r="I109" s="42"/>
      <c r="J109" s="42"/>
      <c r="K109" s="42"/>
      <c r="L109" s="42"/>
      <c r="M109" s="42"/>
      <c r="N109" s="42"/>
      <c r="O109" s="42"/>
      <c r="P109" s="74"/>
      <c r="Q109" s="42"/>
      <c r="R109" s="42"/>
      <c r="S109" s="42"/>
      <c r="T109" s="42"/>
      <c r="U109" s="42"/>
      <c r="V109" s="74"/>
      <c r="W109" s="74"/>
      <c r="X109" s="74"/>
      <c r="Y109" s="74"/>
      <c r="Z109" s="74"/>
      <c r="AA109" s="74"/>
      <c r="AB109" s="74"/>
      <c r="AC109" s="74"/>
    </row>
    <row r="110" spans="1:29" x14ac:dyDescent="0.3">
      <c r="A110" s="42"/>
      <c r="B110" s="42"/>
      <c r="C110" s="42"/>
      <c r="D110" s="42"/>
      <c r="E110" s="42"/>
      <c r="F110" s="42"/>
      <c r="G110" s="42"/>
      <c r="H110" s="42"/>
      <c r="I110" s="42"/>
      <c r="J110" s="42"/>
      <c r="K110" s="42"/>
      <c r="L110" s="42"/>
      <c r="M110" s="42"/>
      <c r="N110" s="42"/>
      <c r="O110" s="42"/>
      <c r="P110" s="74"/>
      <c r="Q110" s="42"/>
      <c r="R110" s="42"/>
      <c r="S110" s="42"/>
      <c r="T110" s="42"/>
      <c r="U110" s="42"/>
      <c r="V110" s="74"/>
      <c r="W110" s="74"/>
      <c r="X110" s="74"/>
      <c r="Y110" s="74"/>
      <c r="Z110" s="74"/>
      <c r="AA110" s="74"/>
      <c r="AB110" s="74"/>
      <c r="AC110" s="74"/>
    </row>
    <row r="111" spans="1:29" x14ac:dyDescent="0.3">
      <c r="A111" s="42"/>
      <c r="B111" s="42"/>
      <c r="C111" s="42"/>
      <c r="D111" s="42"/>
      <c r="E111" s="42"/>
      <c r="F111" s="42"/>
      <c r="G111" s="42"/>
      <c r="H111" s="42"/>
      <c r="I111" s="42"/>
      <c r="J111" s="42"/>
      <c r="K111" s="42"/>
      <c r="L111" s="42"/>
      <c r="M111" s="42"/>
      <c r="N111" s="42"/>
      <c r="O111" s="42"/>
      <c r="P111" s="74"/>
      <c r="Q111" s="42"/>
      <c r="R111" s="42"/>
      <c r="S111" s="42"/>
      <c r="T111" s="42"/>
      <c r="U111" s="42"/>
      <c r="V111" s="74"/>
      <c r="W111" s="74"/>
      <c r="X111" s="74"/>
      <c r="Y111" s="74"/>
      <c r="Z111" s="74"/>
      <c r="AA111" s="74"/>
      <c r="AB111" s="74"/>
      <c r="AC111" s="74"/>
    </row>
    <row r="112" spans="1:29" x14ac:dyDescent="0.3">
      <c r="A112" s="42"/>
      <c r="B112" s="42"/>
      <c r="C112" s="42"/>
      <c r="D112" s="42"/>
      <c r="E112" s="42"/>
      <c r="F112" s="42"/>
      <c r="G112" s="42"/>
      <c r="H112" s="42"/>
      <c r="I112" s="42"/>
      <c r="J112" s="42"/>
      <c r="K112" s="42"/>
      <c r="L112" s="42"/>
      <c r="M112" s="42"/>
      <c r="N112" s="42"/>
      <c r="O112" s="42"/>
      <c r="P112" s="74"/>
      <c r="Q112" s="42"/>
      <c r="R112" s="42"/>
      <c r="S112" s="42"/>
      <c r="T112" s="42"/>
      <c r="U112" s="42"/>
      <c r="V112" s="74"/>
      <c r="W112" s="74"/>
      <c r="X112" s="74"/>
      <c r="Y112" s="74"/>
      <c r="Z112" s="74"/>
      <c r="AA112" s="74"/>
      <c r="AB112" s="74"/>
      <c r="AC112" s="74"/>
    </row>
    <row r="113" spans="1:29" x14ac:dyDescent="0.3">
      <c r="A113" s="42"/>
      <c r="B113" s="42"/>
      <c r="C113" s="42"/>
      <c r="D113" s="42"/>
      <c r="E113" s="42"/>
      <c r="F113" s="42"/>
      <c r="G113" s="42"/>
      <c r="H113" s="42"/>
      <c r="I113" s="42"/>
      <c r="J113" s="42"/>
      <c r="K113" s="42"/>
      <c r="L113" s="42"/>
      <c r="M113" s="42"/>
      <c r="N113" s="42"/>
      <c r="O113" s="42"/>
      <c r="P113" s="74"/>
      <c r="Q113" s="42"/>
      <c r="R113" s="42"/>
      <c r="S113" s="42"/>
      <c r="T113" s="42"/>
      <c r="U113" s="42"/>
      <c r="V113" s="74"/>
      <c r="W113" s="74"/>
      <c r="X113" s="74"/>
      <c r="Y113" s="74"/>
      <c r="Z113" s="74"/>
      <c r="AA113" s="74"/>
      <c r="AB113" s="74"/>
      <c r="AC113" s="74"/>
    </row>
    <row r="114" spans="1:29" x14ac:dyDescent="0.3">
      <c r="A114" s="42"/>
      <c r="B114" s="42"/>
      <c r="C114" s="42"/>
      <c r="D114" s="42"/>
      <c r="E114" s="42"/>
      <c r="F114" s="42"/>
      <c r="G114" s="42"/>
      <c r="H114" s="42"/>
      <c r="I114" s="42"/>
      <c r="J114" s="42"/>
      <c r="K114" s="42"/>
      <c r="L114" s="42"/>
      <c r="M114" s="42"/>
      <c r="N114" s="42"/>
      <c r="O114" s="42"/>
      <c r="P114" s="74"/>
      <c r="Q114" s="42"/>
      <c r="R114" s="42"/>
      <c r="S114" s="42"/>
      <c r="T114" s="42"/>
      <c r="U114" s="42"/>
      <c r="V114" s="74"/>
      <c r="W114" s="74"/>
      <c r="X114" s="74"/>
      <c r="Y114" s="74"/>
      <c r="Z114" s="74"/>
      <c r="AA114" s="74"/>
      <c r="AB114" s="74"/>
      <c r="AC114" s="74"/>
    </row>
    <row r="115" spans="1:29" x14ac:dyDescent="0.3">
      <c r="A115" s="42"/>
      <c r="B115" s="42"/>
      <c r="C115" s="42"/>
      <c r="D115" s="42"/>
      <c r="E115" s="42"/>
      <c r="F115" s="42"/>
      <c r="G115" s="42"/>
      <c r="H115" s="42"/>
      <c r="I115" s="42"/>
      <c r="J115" s="42"/>
      <c r="K115" s="42"/>
      <c r="L115" s="42"/>
      <c r="M115" s="42"/>
      <c r="N115" s="42"/>
      <c r="O115" s="42"/>
      <c r="P115" s="74"/>
      <c r="Q115" s="42"/>
      <c r="R115" s="42"/>
      <c r="S115" s="42"/>
      <c r="T115" s="42"/>
      <c r="U115" s="42"/>
      <c r="V115" s="74"/>
      <c r="W115" s="74"/>
      <c r="X115" s="74"/>
      <c r="Y115" s="74"/>
      <c r="Z115" s="74"/>
      <c r="AA115" s="74"/>
      <c r="AB115" s="74"/>
      <c r="AC115" s="74"/>
    </row>
    <row r="116" spans="1:29" x14ac:dyDescent="0.3">
      <c r="A116" s="42"/>
      <c r="B116" s="42"/>
      <c r="C116" s="42"/>
      <c r="D116" s="42"/>
      <c r="E116" s="42"/>
      <c r="F116" s="42"/>
      <c r="G116" s="42"/>
      <c r="H116" s="42"/>
      <c r="I116" s="42"/>
      <c r="J116" s="42"/>
      <c r="K116" s="42"/>
      <c r="L116" s="42"/>
      <c r="M116" s="42"/>
      <c r="N116" s="42"/>
      <c r="O116" s="42"/>
      <c r="P116" s="74"/>
      <c r="Q116" s="42"/>
      <c r="R116" s="42"/>
      <c r="S116" s="42"/>
      <c r="T116" s="42"/>
      <c r="U116" s="42"/>
      <c r="V116" s="74"/>
      <c r="W116" s="74"/>
      <c r="X116" s="74"/>
      <c r="Y116" s="74"/>
      <c r="Z116" s="74"/>
      <c r="AA116" s="74"/>
      <c r="AB116" s="74"/>
      <c r="AC116" s="74"/>
    </row>
  </sheetData>
  <sheetProtection algorithmName="SHA-512" hashValue="AUo0H6b0b9d1aYcMU5FL3SA4Ni/ZfPQDHIRitUGAoPh9SGSTLSQxBYqnBZZfP3DalBCzBx6IYgXo3iiH54jfUg==" saltValue="nN9xQKTdRDfX5CrgAqb4Sw==" spinCount="100000" sheet="1" objects="1" scenarios="1"/>
  <autoFilter ref="B26:V42" xr:uid="{88CC0D74-4AAD-438C-A5A1-16D7A4B120EA}"/>
  <sortState xmlns:xlrd2="http://schemas.microsoft.com/office/spreadsheetml/2017/richdata2" ref="B27:V49">
    <sortCondition ref="D27:D49"/>
    <sortCondition ref="B27:B49"/>
  </sortState>
  <mergeCells count="24">
    <mergeCell ref="D1:J1"/>
    <mergeCell ref="B13:H13"/>
    <mergeCell ref="B6:H6"/>
    <mergeCell ref="B7:H7"/>
    <mergeCell ref="B8:H8"/>
    <mergeCell ref="B9:H9"/>
    <mergeCell ref="B10:H10"/>
    <mergeCell ref="B11:H11"/>
    <mergeCell ref="B12:H12"/>
    <mergeCell ref="J5:K5"/>
    <mergeCell ref="J6:K6"/>
    <mergeCell ref="J7:K7"/>
    <mergeCell ref="J8:K8"/>
    <mergeCell ref="J12:K12"/>
    <mergeCell ref="J9:K9"/>
    <mergeCell ref="J10:K10"/>
    <mergeCell ref="J11:K11"/>
    <mergeCell ref="J13:K13"/>
    <mergeCell ref="J14:K14"/>
    <mergeCell ref="J15:K15"/>
    <mergeCell ref="B20:C20"/>
    <mergeCell ref="J19:L19"/>
    <mergeCell ref="B14:H14"/>
    <mergeCell ref="B15:H15"/>
  </mergeCells>
  <phoneticPr fontId="21" type="noConversion"/>
  <dataValidations count="1">
    <dataValidation type="list" allowBlank="1" showInputMessage="1" showErrorMessage="1" sqref="B6:H15" xr:uid="{F4B087B5-804F-402D-AF1D-7DCEBDDADD2D}">
      <formula1>$H$27:$H$42</formula1>
    </dataValidation>
  </dataValidations>
  <pageMargins left="0.47244094488188981" right="0.19685039370078741" top="0.31496062992125984" bottom="0.62992125984251968" header="0.23622047244094491" footer="0"/>
  <pageSetup paperSize="9" fitToHeight="0" orientation="landscape" horizontalDpi="300" verticalDpi="300" r:id="rId1"/>
  <headerFooter alignWithMargins="0">
    <oddFooter>&amp;L&amp;"TheSansB W6 SemiBold,Standard"&amp;8Dateiname: &amp;F
Formularstand: 14.05.2021
Geändert durch: BG&amp;C&amp;"TheSansB W6 SemiBold,Standard"&amp;8Seite:  &amp;P  von  &amp;N&amp;R&amp;"TheSansB W6 SemiBold,Standard"&amp;8Druckdatum: &amp;D</oddFooter>
  </headerFooter>
  <ignoredErrors>
    <ignoredError sqref="J8:K15"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Abholauftrag</vt:lpstr>
      <vt:lpstr>Abfallsammler</vt:lpstr>
      <vt:lpstr>Abfallsammler!Druckbereich</vt:lpstr>
      <vt:lpstr>Abholauftrag!Druckbereich</vt:lpstr>
    </vt:vector>
  </TitlesOfParts>
  <Manager>Benjamin Gozdowski</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Excel-Dateienvorlage</dc:title>
  <dc:subject/>
  <dc:creator>Gozdowski Benjamin</dc:creator>
  <cp:keywords/>
  <dc:description>Vorlage zur Erstellung von Excel-Dateien im A4-Hoch- und Quer-Format. Im Anwendungsfall ist diese Datei aufzurufen, mit der Funktion SPEICHERN UNTER auf dem vorgesehenen Ordner unter neuem Namen abzuspeichern.</dc:description>
  <cp:lastModifiedBy>Stefan.wendemuth@outlook.de</cp:lastModifiedBy>
  <cp:lastPrinted>2026-08-26T08:58:39Z</cp:lastPrinted>
  <dcterms:created xsi:type="dcterms:W3CDTF">1999-10-03T14:18:19Z</dcterms:created>
  <dcterms:modified xsi:type="dcterms:W3CDTF">2026-09-01T05:25:13Z</dcterms:modified>
  <cp:category/>
</cp:coreProperties>
</file>